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jiha.ramlee\Downloads\"/>
    </mc:Choice>
  </mc:AlternateContent>
  <xr:revisionPtr revIDLastSave="0" documentId="8_{D9DB61D5-6DFD-4763-9A50-AC70F6B92654}" xr6:coauthVersionLast="36" xr6:coauthVersionMax="36" xr10:uidLastSave="{00000000-0000-0000-0000-000000000000}"/>
  <bookViews>
    <workbookView xWindow="0" yWindow="0" windowWidth="28800" windowHeight="13905" tabRatio="815" activeTab="1" xr2:uid="{00000000-000D-0000-FFFF-FFFF00000000}"/>
  </bookViews>
  <sheets>
    <sheet name="Jadual 1" sheetId="4" r:id="rId1"/>
    <sheet name="Jadual 1.1" sheetId="26" r:id="rId2"/>
    <sheet name="Jadual 1.1 (2)" sheetId="27" r:id="rId3"/>
    <sheet name="Jadual 1.1 (3)" sheetId="28" r:id="rId4"/>
    <sheet name="Jadual 1.1 (4)" sheetId="29" r:id="rId5"/>
    <sheet name="Jadual 1.1 (5)" sheetId="30" r:id="rId6"/>
    <sheet name="Jadual 1.1 (6)" sheetId="31" r:id="rId7"/>
    <sheet name="Jadual 2" sheetId="19" r:id="rId8"/>
    <sheet name="Jadual 2.1" sheetId="1" r:id="rId9"/>
    <sheet name="Jadual 2.1 (2)" sheetId="11" r:id="rId10"/>
    <sheet name="Jadual 2.1 (3)" sheetId="14" r:id="rId11"/>
    <sheet name="Jadual 2.1 (4)" sheetId="17" r:id="rId12"/>
    <sheet name="Jadual 2.1 (5)" sheetId="18" r:id="rId13"/>
    <sheet name="Jadual 2.1 (6)" sheetId="32" r:id="rId14"/>
    <sheet name="Daerah " sheetId="34" state="hidden" r:id="rId15"/>
    <sheet name="Jadual 3" sheetId="20" r:id="rId16"/>
    <sheet name="Jadual 3.1" sheetId="21" r:id="rId17"/>
    <sheet name="Jadual 3.1 (2)" sheetId="22" r:id="rId18"/>
    <sheet name="Jadual 3.1 (3)" sheetId="23" r:id="rId19"/>
    <sheet name="Jadual 3.1 (4)" sheetId="24" r:id="rId20"/>
    <sheet name="Jadual 3.1 (5)" sheetId="25" r:id="rId21"/>
    <sheet name="Jadual 3.1 (6)" sheetId="33" r:id="rId22"/>
    <sheet name="Jadual 3t" sheetId="6" state="hidden" r:id="rId23"/>
    <sheet name="Jadual 4" sheetId="5" state="hidden" r:id="rId24"/>
    <sheet name="Jadual 4 (2)" sheetId="12" state="hidden" r:id="rId25"/>
    <sheet name="Jadual 4 (3)" sheetId="15" state="hidden" r:id="rId26"/>
    <sheet name="Jadual 5" sheetId="8" state="hidden" r:id="rId27"/>
    <sheet name="Jadual 6" sheetId="13" state="hidden" r:id="rId28"/>
    <sheet name="Jadual 6 (2)" sheetId="7" state="hidden" r:id="rId29"/>
    <sheet name="Jadual 6 (3)" sheetId="16" state="hidden" r:id="rId30"/>
  </sheets>
  <definedNames>
    <definedName name="_xlnm._FilterDatabase" localSheetId="14" hidden="1">'Daerah '!$A$2:$AG$184</definedName>
    <definedName name="_xlnm._FilterDatabase" localSheetId="3" hidden="1">'Jadual 1.1 (3)'!$D$22:$D$44</definedName>
    <definedName name="_xlnm.Print_Area" localSheetId="0">'Jadual 1'!$A$1:$S$33</definedName>
    <definedName name="_xlnm.Print_Area" localSheetId="1">'Jadual 1.1'!$A$1:$Q$55</definedName>
    <definedName name="_xlnm.Print_Area" localSheetId="2">'Jadual 1.1 (2)'!$A$1:$S$55</definedName>
    <definedName name="_xlnm.Print_Area" localSheetId="3">'Jadual 1.1 (3)'!$A$1:$S$57</definedName>
    <definedName name="_xlnm.Print_Area" localSheetId="4">'Jadual 1.1 (4)'!$A$1:$S$58</definedName>
    <definedName name="_xlnm.Print_Area" localSheetId="5">'Jadual 1.1 (5)'!$A$1:$S$53</definedName>
    <definedName name="_xlnm.Print_Area" localSheetId="6">'Jadual 1.1 (6)'!$A$1:$S$53</definedName>
    <definedName name="_xlnm.Print_Area" localSheetId="7">'Jadual 2'!$A$1:$R$33</definedName>
    <definedName name="_xlnm.Print_Area" localSheetId="8">'Jadual 2.1'!$A$1:$S$55</definedName>
    <definedName name="_xlnm.Print_Area" localSheetId="9">'Jadual 2.1 (2)'!$A$1:$S$55</definedName>
    <definedName name="_xlnm.Print_Area" localSheetId="10">'Jadual 2.1 (3)'!$A$1:$S$57</definedName>
    <definedName name="_xlnm.Print_Area" localSheetId="11">'Jadual 2.1 (4)'!$A$1:$S$58</definedName>
    <definedName name="_xlnm.Print_Area" localSheetId="12">'Jadual 2.1 (5)'!$A$1:$S$53</definedName>
    <definedName name="_xlnm.Print_Area" localSheetId="13">'Jadual 2.1 (6)'!$A$1:$S$53</definedName>
    <definedName name="_xlnm.Print_Area" localSheetId="15">'Jadual 3'!$A$1:$R$33</definedName>
    <definedName name="_xlnm.Print_Area" localSheetId="16">'Jadual 3.1'!$A$1:$S$55</definedName>
    <definedName name="_xlnm.Print_Area" localSheetId="17">'Jadual 3.1 (2)'!$A$1:$S$55</definedName>
    <definedName name="_xlnm.Print_Area" localSheetId="18">'Jadual 3.1 (3)'!$A$1:$S$57</definedName>
    <definedName name="_xlnm.Print_Area" localSheetId="19">'Jadual 3.1 (4)'!$A$1:$S$58</definedName>
    <definedName name="_xlnm.Print_Area" localSheetId="20">'Jadual 3.1 (5)'!$A$1:$S$52</definedName>
    <definedName name="_xlnm.Print_Area" localSheetId="21">'Jadual 3.1 (6)'!$A$1:$S$53</definedName>
    <definedName name="_xlnm.Print_Area" localSheetId="22">'Jadual 3t'!$A$1:$P$36</definedName>
    <definedName name="_xlnm.Print_Area" localSheetId="23">'Jadual 4'!$A$1:$P$46</definedName>
    <definedName name="_xlnm.Print_Area" localSheetId="24">'Jadual 4 (2)'!$A$1:$P$43</definedName>
    <definedName name="_xlnm.Print_Area" localSheetId="25">'Jadual 4 (3)'!$A$1:$P$35</definedName>
    <definedName name="_xlnm.Print_Area" localSheetId="26">'Jadual 5'!$A$1:$L$38</definedName>
    <definedName name="_xlnm.Print_Area" localSheetId="27">'Jadual 6'!$A$1:$L$47</definedName>
    <definedName name="_xlnm.Print_Area" localSheetId="28">'Jadual 6 (2)'!$A$1:$L$43</definedName>
    <definedName name="_xlnm.Print_Area" localSheetId="29">'Jadual 6 (3)'!$A$1:$L$35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31" l="1"/>
  <c r="N24" i="31"/>
  <c r="N23" i="31"/>
  <c r="N22" i="31"/>
  <c r="N21" i="31"/>
  <c r="N20" i="31"/>
  <c r="N19" i="31"/>
  <c r="N18" i="31"/>
  <c r="N17" i="31"/>
  <c r="N16" i="31"/>
  <c r="N15" i="31"/>
  <c r="N14" i="31"/>
  <c r="N13" i="31"/>
  <c r="N12" i="31"/>
  <c r="N11" i="31"/>
  <c r="N10" i="31"/>
  <c r="N9" i="31"/>
  <c r="N22" i="28" l="1"/>
  <c r="J10" i="27"/>
  <c r="J11" i="27"/>
  <c r="J9" i="27"/>
  <c r="J26" i="28"/>
  <c r="J27" i="28"/>
  <c r="J28" i="28"/>
  <c r="J29" i="28"/>
  <c r="J30" i="28"/>
  <c r="J31" i="28"/>
  <c r="J32" i="28"/>
  <c r="J33" i="28"/>
  <c r="J25" i="28"/>
  <c r="J9" i="31"/>
  <c r="J10" i="31"/>
  <c r="J11" i="31"/>
  <c r="J12" i="31"/>
  <c r="J13" i="31"/>
  <c r="J14" i="31"/>
  <c r="J15" i="31"/>
  <c r="J16" i="31"/>
  <c r="J17" i="31"/>
  <c r="J18" i="31"/>
  <c r="J19" i="31"/>
  <c r="J20" i="31"/>
  <c r="J21" i="31"/>
  <c r="J22" i="31"/>
  <c r="J23" i="31"/>
  <c r="J24" i="31"/>
  <c r="J25" i="31"/>
  <c r="J8" i="31"/>
  <c r="J10" i="30"/>
  <c r="J11" i="30"/>
  <c r="J12" i="30"/>
  <c r="J13" i="30"/>
  <c r="J14" i="30"/>
  <c r="J15" i="30"/>
  <c r="J16" i="30"/>
  <c r="J17" i="30"/>
  <c r="J18" i="30"/>
  <c r="J19" i="30"/>
  <c r="J20" i="30"/>
  <c r="J21" i="30"/>
  <c r="J22" i="30"/>
  <c r="J23" i="30"/>
  <c r="J24" i="30"/>
  <c r="J25" i="30"/>
  <c r="J26" i="30"/>
  <c r="J27" i="30"/>
  <c r="J28" i="30"/>
  <c r="J29" i="30"/>
  <c r="J30" i="30"/>
  <c r="J9" i="30"/>
  <c r="J8" i="18"/>
  <c r="M8" i="20"/>
  <c r="M46" i="26"/>
  <c r="P46" i="26"/>
  <c r="N31" i="31"/>
  <c r="N29" i="31"/>
  <c r="J31" i="31"/>
  <c r="J29" i="31"/>
  <c r="N27" i="31"/>
  <c r="J27" i="31"/>
  <c r="J8" i="30" l="1"/>
  <c r="J8" i="27"/>
  <c r="J24" i="28"/>
  <c r="N8" i="24"/>
  <c r="N8" i="23"/>
  <c r="N8" i="25" l="1"/>
  <c r="J8" i="25"/>
  <c r="I21" i="19"/>
  <c r="M24" i="19" l="1"/>
  <c r="M23" i="19"/>
  <c r="M22" i="19"/>
  <c r="I24" i="19"/>
  <c r="I23" i="19"/>
  <c r="I22" i="19"/>
  <c r="I24" i="20"/>
  <c r="I23" i="20"/>
  <c r="I22" i="20"/>
  <c r="L183" i="34"/>
  <c r="K183" i="34"/>
  <c r="H183" i="34"/>
  <c r="G183" i="34"/>
  <c r="D183" i="34"/>
  <c r="C183" i="34"/>
  <c r="P182" i="34"/>
  <c r="O182" i="34"/>
  <c r="N182" i="34"/>
  <c r="I183" i="34"/>
  <c r="E183" i="34"/>
  <c r="F183" i="34" s="1"/>
  <c r="L181" i="34"/>
  <c r="K181" i="34"/>
  <c r="H181" i="34"/>
  <c r="G181" i="34"/>
  <c r="E181" i="34"/>
  <c r="D181" i="34"/>
  <c r="C181" i="34"/>
  <c r="P180" i="34"/>
  <c r="O180" i="34"/>
  <c r="N180" i="34"/>
  <c r="I181" i="34"/>
  <c r="F180" i="34"/>
  <c r="L179" i="34"/>
  <c r="P179" i="34" s="1"/>
  <c r="K179" i="34"/>
  <c r="O179" i="34" s="1"/>
  <c r="H179" i="34"/>
  <c r="G179" i="34"/>
  <c r="E179" i="34"/>
  <c r="D179" i="34"/>
  <c r="C179" i="34"/>
  <c r="P178" i="34"/>
  <c r="O178" i="34"/>
  <c r="M179" i="34"/>
  <c r="Q179" i="34" s="1"/>
  <c r="I179" i="34"/>
  <c r="F178" i="34"/>
  <c r="L177" i="34"/>
  <c r="K177" i="34"/>
  <c r="H177" i="34"/>
  <c r="G177" i="34"/>
  <c r="D177" i="34"/>
  <c r="C177" i="34"/>
  <c r="P176" i="34"/>
  <c r="O176" i="34"/>
  <c r="J176" i="34"/>
  <c r="F176" i="34"/>
  <c r="P175" i="34"/>
  <c r="O175" i="34"/>
  <c r="N175" i="34"/>
  <c r="J175" i="34"/>
  <c r="F175" i="34"/>
  <c r="P174" i="34"/>
  <c r="O174" i="34"/>
  <c r="J174" i="34"/>
  <c r="F174" i="34"/>
  <c r="P173" i="34"/>
  <c r="O173" i="34"/>
  <c r="Q173" i="34"/>
  <c r="R173" i="34" s="1"/>
  <c r="J173" i="34"/>
  <c r="F173" i="34"/>
  <c r="P172" i="34"/>
  <c r="O172" i="34"/>
  <c r="J172" i="34"/>
  <c r="F172" i="34"/>
  <c r="P171" i="34"/>
  <c r="O171" i="34"/>
  <c r="J171" i="34"/>
  <c r="F171" i="34"/>
  <c r="P170" i="34"/>
  <c r="O170" i="34"/>
  <c r="N170" i="34"/>
  <c r="J170" i="34"/>
  <c r="F170" i="34"/>
  <c r="P169" i="34"/>
  <c r="O169" i="34"/>
  <c r="N169" i="34"/>
  <c r="J169" i="34"/>
  <c r="F169" i="34"/>
  <c r="L168" i="34"/>
  <c r="K168" i="34"/>
  <c r="H168" i="34"/>
  <c r="G168" i="34"/>
  <c r="D168" i="34"/>
  <c r="C168" i="34"/>
  <c r="P167" i="34"/>
  <c r="O167" i="34"/>
  <c r="Q167" i="34"/>
  <c r="R167" i="34" s="1"/>
  <c r="J167" i="34"/>
  <c r="F167" i="34"/>
  <c r="P166" i="34"/>
  <c r="O166" i="34"/>
  <c r="Q166" i="34"/>
  <c r="R166" i="34" s="1"/>
  <c r="J166" i="34"/>
  <c r="F166" i="34"/>
  <c r="P165" i="34"/>
  <c r="O165" i="34"/>
  <c r="J165" i="34"/>
  <c r="F165" i="34"/>
  <c r="P164" i="34"/>
  <c r="O164" i="34"/>
  <c r="J164" i="34"/>
  <c r="F164" i="34"/>
  <c r="P163" i="34"/>
  <c r="O163" i="34"/>
  <c r="J163" i="34"/>
  <c r="F163" i="34"/>
  <c r="P162" i="34"/>
  <c r="O162" i="34"/>
  <c r="J162" i="34"/>
  <c r="F162" i="34"/>
  <c r="P161" i="34"/>
  <c r="O161" i="34"/>
  <c r="J161" i="34"/>
  <c r="F161" i="34"/>
  <c r="P160" i="34"/>
  <c r="O160" i="34"/>
  <c r="J160" i="34"/>
  <c r="P159" i="34"/>
  <c r="O159" i="34"/>
  <c r="N159" i="34"/>
  <c r="F159" i="34"/>
  <c r="L158" i="34"/>
  <c r="K158" i="34"/>
  <c r="H158" i="34"/>
  <c r="G158" i="34"/>
  <c r="D158" i="34"/>
  <c r="C158" i="34"/>
  <c r="Q157" i="34"/>
  <c r="P157" i="34"/>
  <c r="O157" i="34"/>
  <c r="N157" i="34"/>
  <c r="J157" i="34"/>
  <c r="F157" i="34"/>
  <c r="Q156" i="34"/>
  <c r="P156" i="34"/>
  <c r="R156" i="34" s="1"/>
  <c r="O156" i="34"/>
  <c r="N156" i="34"/>
  <c r="J156" i="34"/>
  <c r="F156" i="34"/>
  <c r="Q155" i="34"/>
  <c r="P155" i="34"/>
  <c r="O155" i="34"/>
  <c r="N155" i="34"/>
  <c r="J155" i="34"/>
  <c r="F155" i="34"/>
  <c r="Q154" i="34"/>
  <c r="P154" i="34"/>
  <c r="O154" i="34"/>
  <c r="N154" i="34"/>
  <c r="J154" i="34"/>
  <c r="F154" i="34"/>
  <c r="Q153" i="34"/>
  <c r="P153" i="34"/>
  <c r="O153" i="34"/>
  <c r="N153" i="34"/>
  <c r="J153" i="34"/>
  <c r="F153" i="34"/>
  <c r="Q152" i="34"/>
  <c r="P152" i="34"/>
  <c r="O152" i="34"/>
  <c r="N152" i="34"/>
  <c r="J152" i="34"/>
  <c r="F152" i="34"/>
  <c r="Q151" i="34"/>
  <c r="P151" i="34"/>
  <c r="O151" i="34"/>
  <c r="N151" i="34"/>
  <c r="J151" i="34"/>
  <c r="F151" i="34"/>
  <c r="Q150" i="34"/>
  <c r="P150" i="34"/>
  <c r="O150" i="34"/>
  <c r="N150" i="34"/>
  <c r="J150" i="34"/>
  <c r="F150" i="34"/>
  <c r="Q149" i="34"/>
  <c r="P149" i="34"/>
  <c r="O149" i="34"/>
  <c r="N149" i="34"/>
  <c r="J149" i="34"/>
  <c r="F149" i="34"/>
  <c r="Q148" i="34"/>
  <c r="P148" i="34"/>
  <c r="O148" i="34"/>
  <c r="N148" i="34"/>
  <c r="J148" i="34"/>
  <c r="F148" i="34"/>
  <c r="Q147" i="34"/>
  <c r="P147" i="34"/>
  <c r="O147" i="34"/>
  <c r="N147" i="34"/>
  <c r="J147" i="34"/>
  <c r="F147" i="34"/>
  <c r="Q146" i="34"/>
  <c r="P146" i="34"/>
  <c r="O146" i="34"/>
  <c r="N146" i="34"/>
  <c r="J146" i="34"/>
  <c r="F146" i="34"/>
  <c r="Q145" i="34"/>
  <c r="P145" i="34"/>
  <c r="O145" i="34"/>
  <c r="N145" i="34"/>
  <c r="J145" i="34"/>
  <c r="F145" i="34"/>
  <c r="Q144" i="34"/>
  <c r="P144" i="34"/>
  <c r="O144" i="34"/>
  <c r="N144" i="34"/>
  <c r="J144" i="34"/>
  <c r="F144" i="34"/>
  <c r="P143" i="34"/>
  <c r="O143" i="34"/>
  <c r="J143" i="34"/>
  <c r="F143" i="34"/>
  <c r="Q142" i="34"/>
  <c r="P142" i="34"/>
  <c r="O142" i="34"/>
  <c r="N142" i="34"/>
  <c r="J142" i="34"/>
  <c r="F142" i="34"/>
  <c r="Q141" i="34"/>
  <c r="P141" i="34"/>
  <c r="O141" i="34"/>
  <c r="N141" i="34"/>
  <c r="J141" i="34"/>
  <c r="F141" i="34"/>
  <c r="Q140" i="34"/>
  <c r="P140" i="34"/>
  <c r="O140" i="34"/>
  <c r="N140" i="34"/>
  <c r="J140" i="34"/>
  <c r="F140" i="34"/>
  <c r="Q139" i="34"/>
  <c r="P139" i="34"/>
  <c r="O139" i="34"/>
  <c r="N139" i="34"/>
  <c r="J139" i="34"/>
  <c r="F139" i="34"/>
  <c r="Q138" i="34"/>
  <c r="P138" i="34"/>
  <c r="O138" i="34"/>
  <c r="N138" i="34"/>
  <c r="J138" i="34"/>
  <c r="F138" i="34"/>
  <c r="Q137" i="34"/>
  <c r="P137" i="34"/>
  <c r="O137" i="34"/>
  <c r="N137" i="34"/>
  <c r="J137" i="34"/>
  <c r="F137" i="34"/>
  <c r="Q136" i="34"/>
  <c r="P136" i="34"/>
  <c r="O136" i="34"/>
  <c r="N136" i="34"/>
  <c r="J136" i="34"/>
  <c r="F136" i="34"/>
  <c r="Q135" i="34"/>
  <c r="P135" i="34"/>
  <c r="O135" i="34"/>
  <c r="N135" i="34"/>
  <c r="J135" i="34"/>
  <c r="F135" i="34"/>
  <c r="Q134" i="34"/>
  <c r="P134" i="34"/>
  <c r="O134" i="34"/>
  <c r="N134" i="34"/>
  <c r="J134" i="34"/>
  <c r="F134" i="34"/>
  <c r="Q133" i="34"/>
  <c r="P133" i="34"/>
  <c r="O133" i="34"/>
  <c r="N133" i="34"/>
  <c r="J133" i="34"/>
  <c r="F133" i="34"/>
  <c r="Q132" i="34"/>
  <c r="P132" i="34"/>
  <c r="O132" i="34"/>
  <c r="N132" i="34"/>
  <c r="J132" i="34"/>
  <c r="F132" i="34"/>
  <c r="Q131" i="34"/>
  <c r="P131" i="34"/>
  <c r="O131" i="34"/>
  <c r="N131" i="34"/>
  <c r="J131" i="34"/>
  <c r="F131" i="34"/>
  <c r="Q130" i="34"/>
  <c r="P130" i="34"/>
  <c r="O130" i="34"/>
  <c r="N130" i="34"/>
  <c r="J130" i="34"/>
  <c r="F130" i="34"/>
  <c r="P129" i="34"/>
  <c r="O129" i="34"/>
  <c r="J129" i="34"/>
  <c r="Q128" i="34"/>
  <c r="P128" i="34"/>
  <c r="O128" i="34"/>
  <c r="N128" i="34"/>
  <c r="J128" i="34"/>
  <c r="F128" i="34"/>
  <c r="P127" i="34"/>
  <c r="O127" i="34"/>
  <c r="J127" i="34"/>
  <c r="F127" i="34"/>
  <c r="Q126" i="34"/>
  <c r="P126" i="34"/>
  <c r="O126" i="34"/>
  <c r="N126" i="34"/>
  <c r="J126" i="34"/>
  <c r="F126" i="34"/>
  <c r="Q125" i="34"/>
  <c r="P125" i="34"/>
  <c r="O125" i="34"/>
  <c r="N125" i="34"/>
  <c r="J125" i="34"/>
  <c r="F125" i="34"/>
  <c r="Q124" i="34"/>
  <c r="P124" i="34"/>
  <c r="O124" i="34"/>
  <c r="N124" i="34"/>
  <c r="J124" i="34"/>
  <c r="F124" i="34"/>
  <c r="Q123" i="34"/>
  <c r="P123" i="34"/>
  <c r="R123" i="34" s="1"/>
  <c r="O123" i="34"/>
  <c r="N123" i="34"/>
  <c r="J123" i="34"/>
  <c r="F123" i="34"/>
  <c r="Q122" i="34"/>
  <c r="P122" i="34"/>
  <c r="O122" i="34"/>
  <c r="N122" i="34"/>
  <c r="J122" i="34"/>
  <c r="F122" i="34"/>
  <c r="Q121" i="34"/>
  <c r="P121" i="34"/>
  <c r="O121" i="34"/>
  <c r="N121" i="34"/>
  <c r="J121" i="34"/>
  <c r="F121" i="34"/>
  <c r="Q120" i="34"/>
  <c r="P120" i="34"/>
  <c r="O120" i="34"/>
  <c r="N120" i="34"/>
  <c r="J120" i="34"/>
  <c r="F120" i="34"/>
  <c r="Q119" i="34"/>
  <c r="P119" i="34"/>
  <c r="O119" i="34"/>
  <c r="N119" i="34"/>
  <c r="J119" i="34"/>
  <c r="F119" i="34"/>
  <c r="Q118" i="34"/>
  <c r="P118" i="34"/>
  <c r="O118" i="34"/>
  <c r="N118" i="34"/>
  <c r="J118" i="34"/>
  <c r="F118" i="34"/>
  <c r="Q117" i="34"/>
  <c r="R117" i="34" s="1"/>
  <c r="P117" i="34"/>
  <c r="O117" i="34"/>
  <c r="N117" i="34"/>
  <c r="J117" i="34"/>
  <c r="F117" i="34"/>
  <c r="Q116" i="34"/>
  <c r="P116" i="34"/>
  <c r="O116" i="34"/>
  <c r="N116" i="34"/>
  <c r="J116" i="34"/>
  <c r="F116" i="34"/>
  <c r="Q115" i="34"/>
  <c r="P115" i="34"/>
  <c r="O115" i="34"/>
  <c r="N115" i="34"/>
  <c r="J115" i="34"/>
  <c r="F115" i="34"/>
  <c r="Q114" i="34"/>
  <c r="P114" i="34"/>
  <c r="O114" i="34"/>
  <c r="N114" i="34"/>
  <c r="J114" i="34"/>
  <c r="F114" i="34"/>
  <c r="L113" i="34"/>
  <c r="K113" i="34"/>
  <c r="H113" i="34"/>
  <c r="G113" i="34"/>
  <c r="D113" i="34"/>
  <c r="C113" i="34"/>
  <c r="Q112" i="34"/>
  <c r="P112" i="34"/>
  <c r="O112" i="34"/>
  <c r="N112" i="34"/>
  <c r="J112" i="34"/>
  <c r="F112" i="34"/>
  <c r="Q111" i="34"/>
  <c r="P111" i="34"/>
  <c r="O111" i="34"/>
  <c r="N111" i="34"/>
  <c r="J111" i="34"/>
  <c r="F111" i="34"/>
  <c r="Q110" i="34"/>
  <c r="P110" i="34"/>
  <c r="O110" i="34"/>
  <c r="N110" i="34"/>
  <c r="J110" i="34"/>
  <c r="F110" i="34"/>
  <c r="Q109" i="34"/>
  <c r="P109" i="34"/>
  <c r="O109" i="34"/>
  <c r="N109" i="34"/>
  <c r="J109" i="34"/>
  <c r="F109" i="34"/>
  <c r="P108" i="34"/>
  <c r="O108" i="34"/>
  <c r="N108" i="34"/>
  <c r="J108" i="34"/>
  <c r="F108" i="34"/>
  <c r="Q107" i="34"/>
  <c r="P107" i="34"/>
  <c r="O107" i="34"/>
  <c r="N107" i="34"/>
  <c r="J107" i="34"/>
  <c r="F107" i="34"/>
  <c r="Q106" i="34"/>
  <c r="P106" i="34"/>
  <c r="O106" i="34"/>
  <c r="N106" i="34"/>
  <c r="J106" i="34"/>
  <c r="F106" i="34"/>
  <c r="P105" i="34"/>
  <c r="O105" i="34"/>
  <c r="N105" i="34"/>
  <c r="J105" i="34"/>
  <c r="F105" i="34"/>
  <c r="P104" i="34"/>
  <c r="O104" i="34"/>
  <c r="N104" i="34"/>
  <c r="J104" i="34"/>
  <c r="F104" i="34"/>
  <c r="Q103" i="34"/>
  <c r="P103" i="34"/>
  <c r="O103" i="34"/>
  <c r="N103" i="34"/>
  <c r="J103" i="34"/>
  <c r="F103" i="34"/>
  <c r="Q102" i="34"/>
  <c r="P102" i="34"/>
  <c r="O102" i="34"/>
  <c r="N102" i="34"/>
  <c r="J102" i="34"/>
  <c r="F102" i="34"/>
  <c r="Q101" i="34"/>
  <c r="P101" i="34"/>
  <c r="O101" i="34"/>
  <c r="N101" i="34"/>
  <c r="J101" i="34"/>
  <c r="F101" i="34"/>
  <c r="P100" i="34"/>
  <c r="O100" i="34"/>
  <c r="Q100" i="34"/>
  <c r="R100" i="34" s="1"/>
  <c r="J100" i="34"/>
  <c r="F100" i="34"/>
  <c r="Q99" i="34"/>
  <c r="P99" i="34"/>
  <c r="O99" i="34"/>
  <c r="N99" i="34"/>
  <c r="J99" i="34"/>
  <c r="F99" i="34"/>
  <c r="Q98" i="34"/>
  <c r="P98" i="34"/>
  <c r="O98" i="34"/>
  <c r="N98" i="34"/>
  <c r="J98" i="34"/>
  <c r="F98" i="34"/>
  <c r="P97" i="34"/>
  <c r="O97" i="34"/>
  <c r="J97" i="34"/>
  <c r="F97" i="34"/>
  <c r="Q96" i="34"/>
  <c r="P96" i="34"/>
  <c r="O96" i="34"/>
  <c r="N96" i="34"/>
  <c r="J96" i="34"/>
  <c r="F96" i="34"/>
  <c r="Q95" i="34"/>
  <c r="P95" i="34"/>
  <c r="O95" i="34"/>
  <c r="N95" i="34"/>
  <c r="J95" i="34"/>
  <c r="F95" i="34"/>
  <c r="Q94" i="34"/>
  <c r="R94" i="34" s="1"/>
  <c r="P94" i="34"/>
  <c r="O94" i="34"/>
  <c r="N94" i="34"/>
  <c r="J94" i="34"/>
  <c r="F94" i="34"/>
  <c r="Q93" i="34"/>
  <c r="P93" i="34"/>
  <c r="O93" i="34"/>
  <c r="N93" i="34"/>
  <c r="J93" i="34"/>
  <c r="F93" i="34"/>
  <c r="P92" i="34"/>
  <c r="O92" i="34"/>
  <c r="J92" i="34"/>
  <c r="F92" i="34"/>
  <c r="Q91" i="34"/>
  <c r="P91" i="34"/>
  <c r="O91" i="34"/>
  <c r="N91" i="34"/>
  <c r="J91" i="34"/>
  <c r="F91" i="34"/>
  <c r="P90" i="34"/>
  <c r="O90" i="34"/>
  <c r="J90" i="34"/>
  <c r="F90" i="34"/>
  <c r="Q89" i="34"/>
  <c r="P89" i="34"/>
  <c r="O89" i="34"/>
  <c r="N89" i="34"/>
  <c r="J89" i="34"/>
  <c r="F89" i="34"/>
  <c r="Q88" i="34"/>
  <c r="P88" i="34"/>
  <c r="O88" i="34"/>
  <c r="N88" i="34"/>
  <c r="J88" i="34"/>
  <c r="F88" i="34"/>
  <c r="Q87" i="34"/>
  <c r="P87" i="34"/>
  <c r="O87" i="34"/>
  <c r="N87" i="34"/>
  <c r="J87" i="34"/>
  <c r="F87" i="34"/>
  <c r="P86" i="34"/>
  <c r="O86" i="34"/>
  <c r="J86" i="34"/>
  <c r="F86" i="34"/>
  <c r="L85" i="34"/>
  <c r="K85" i="34"/>
  <c r="H85" i="34"/>
  <c r="G85" i="34"/>
  <c r="D85" i="34"/>
  <c r="C85" i="34"/>
  <c r="P84" i="34"/>
  <c r="O84" i="34"/>
  <c r="J84" i="34"/>
  <c r="F84" i="34"/>
  <c r="P83" i="34"/>
  <c r="O83" i="34"/>
  <c r="J83" i="34"/>
  <c r="F83" i="34"/>
  <c r="P82" i="34"/>
  <c r="O82" i="34"/>
  <c r="N82" i="34"/>
  <c r="J82" i="34"/>
  <c r="F82" i="34"/>
  <c r="P81" i="34"/>
  <c r="O81" i="34"/>
  <c r="N81" i="34"/>
  <c r="J81" i="34"/>
  <c r="F81" i="34"/>
  <c r="P80" i="34"/>
  <c r="O80" i="34"/>
  <c r="F80" i="34"/>
  <c r="L79" i="34"/>
  <c r="K79" i="34"/>
  <c r="H79" i="34"/>
  <c r="G79" i="34"/>
  <c r="D79" i="34"/>
  <c r="C79" i="34"/>
  <c r="P78" i="34"/>
  <c r="O78" i="34"/>
  <c r="M79" i="34"/>
  <c r="J78" i="34"/>
  <c r="F78" i="34"/>
  <c r="L77" i="34"/>
  <c r="P77" i="34" s="1"/>
  <c r="K77" i="34"/>
  <c r="H77" i="34"/>
  <c r="G77" i="34"/>
  <c r="D77" i="34"/>
  <c r="C77" i="34"/>
  <c r="P76" i="34"/>
  <c r="O76" i="34"/>
  <c r="J76" i="34"/>
  <c r="F76" i="34"/>
  <c r="P75" i="34"/>
  <c r="O75" i="34"/>
  <c r="J75" i="34"/>
  <c r="F75" i="34"/>
  <c r="P74" i="34"/>
  <c r="O74" i="34"/>
  <c r="J74" i="34"/>
  <c r="F74" i="34"/>
  <c r="P73" i="34"/>
  <c r="O73" i="34"/>
  <c r="J73" i="34"/>
  <c r="F73" i="34"/>
  <c r="P72" i="34"/>
  <c r="O72" i="34"/>
  <c r="N72" i="34"/>
  <c r="J72" i="34"/>
  <c r="F72" i="34"/>
  <c r="P71" i="34"/>
  <c r="O71" i="34"/>
  <c r="N71" i="34"/>
  <c r="J71" i="34"/>
  <c r="F71" i="34"/>
  <c r="P70" i="34"/>
  <c r="O70" i="34"/>
  <c r="J70" i="34"/>
  <c r="F70" i="34"/>
  <c r="P69" i="34"/>
  <c r="O69" i="34"/>
  <c r="N69" i="34"/>
  <c r="J69" i="34"/>
  <c r="F69" i="34"/>
  <c r="P68" i="34"/>
  <c r="O68" i="34"/>
  <c r="J68" i="34"/>
  <c r="F68" i="34"/>
  <c r="P67" i="34"/>
  <c r="O67" i="34"/>
  <c r="N67" i="34"/>
  <c r="J67" i="34"/>
  <c r="F67" i="34"/>
  <c r="P66" i="34"/>
  <c r="O66" i="34"/>
  <c r="N66" i="34"/>
  <c r="J66" i="34"/>
  <c r="Q65" i="34"/>
  <c r="P65" i="34"/>
  <c r="O65" i="34"/>
  <c r="N65" i="34"/>
  <c r="J65" i="34"/>
  <c r="F65" i="34"/>
  <c r="P64" i="34"/>
  <c r="O64" i="34"/>
  <c r="J64" i="34"/>
  <c r="F64" i="34"/>
  <c r="P63" i="34"/>
  <c r="O63" i="34"/>
  <c r="L62" i="34"/>
  <c r="K62" i="34"/>
  <c r="H62" i="34"/>
  <c r="G62" i="34"/>
  <c r="D62" i="34"/>
  <c r="C62" i="34"/>
  <c r="P61" i="34"/>
  <c r="O61" i="34"/>
  <c r="N61" i="34"/>
  <c r="J61" i="34"/>
  <c r="F61" i="34"/>
  <c r="P60" i="34"/>
  <c r="O60" i="34"/>
  <c r="J60" i="34"/>
  <c r="F60" i="34"/>
  <c r="P59" i="34"/>
  <c r="O59" i="34"/>
  <c r="N59" i="34"/>
  <c r="J59" i="34"/>
  <c r="F59" i="34"/>
  <c r="P58" i="34"/>
  <c r="O58" i="34"/>
  <c r="J58" i="34"/>
  <c r="F58" i="34"/>
  <c r="P57" i="34"/>
  <c r="O57" i="34"/>
  <c r="J57" i="34"/>
  <c r="F57" i="34"/>
  <c r="P56" i="34"/>
  <c r="O56" i="34"/>
  <c r="J56" i="34"/>
  <c r="F56" i="34"/>
  <c r="P55" i="34"/>
  <c r="O55" i="34"/>
  <c r="J55" i="34"/>
  <c r="F55" i="34"/>
  <c r="P54" i="34"/>
  <c r="O54" i="34"/>
  <c r="J54" i="34"/>
  <c r="F54" i="34"/>
  <c r="P53" i="34"/>
  <c r="O53" i="34"/>
  <c r="N53" i="34"/>
  <c r="J53" i="34"/>
  <c r="F53" i="34"/>
  <c r="P52" i="34"/>
  <c r="O52" i="34"/>
  <c r="J52" i="34"/>
  <c r="F52" i="34"/>
  <c r="P51" i="34"/>
  <c r="O51" i="34"/>
  <c r="L50" i="34"/>
  <c r="K50" i="34"/>
  <c r="H50" i="34"/>
  <c r="G50" i="34"/>
  <c r="D50" i="34"/>
  <c r="C50" i="34"/>
  <c r="P49" i="34"/>
  <c r="O49" i="34"/>
  <c r="N49" i="34"/>
  <c r="J49" i="34"/>
  <c r="F49" i="34"/>
  <c r="P48" i="34"/>
  <c r="O48" i="34"/>
  <c r="N48" i="34"/>
  <c r="J48" i="34"/>
  <c r="F48" i="34"/>
  <c r="P47" i="34"/>
  <c r="O47" i="34"/>
  <c r="N47" i="34"/>
  <c r="J47" i="34"/>
  <c r="F47" i="34"/>
  <c r="P46" i="34"/>
  <c r="O46" i="34"/>
  <c r="J46" i="34"/>
  <c r="F46" i="34"/>
  <c r="P45" i="34"/>
  <c r="O45" i="34"/>
  <c r="J45" i="34"/>
  <c r="F45" i="34"/>
  <c r="P44" i="34"/>
  <c r="O44" i="34"/>
  <c r="F44" i="34"/>
  <c r="P43" i="34"/>
  <c r="O43" i="34"/>
  <c r="J43" i="34"/>
  <c r="F43" i="34"/>
  <c r="L42" i="34"/>
  <c r="K42" i="34"/>
  <c r="H42" i="34"/>
  <c r="G42" i="34"/>
  <c r="D42" i="34"/>
  <c r="C42" i="34"/>
  <c r="P41" i="34"/>
  <c r="O41" i="34"/>
  <c r="J41" i="34"/>
  <c r="P40" i="34"/>
  <c r="O40" i="34"/>
  <c r="N40" i="34"/>
  <c r="J40" i="34"/>
  <c r="F40" i="34"/>
  <c r="P39" i="34"/>
  <c r="O39" i="34"/>
  <c r="J39" i="34"/>
  <c r="F39" i="34"/>
  <c r="L38" i="34"/>
  <c r="K38" i="34"/>
  <c r="O38" i="34" s="1"/>
  <c r="H38" i="34"/>
  <c r="G38" i="34"/>
  <c r="D38" i="34"/>
  <c r="C38" i="34"/>
  <c r="P37" i="34"/>
  <c r="O37" i="34"/>
  <c r="J37" i="34"/>
  <c r="F37" i="34"/>
  <c r="P36" i="34"/>
  <c r="O36" i="34"/>
  <c r="N36" i="34"/>
  <c r="J36" i="34"/>
  <c r="F36" i="34"/>
  <c r="P35" i="34"/>
  <c r="O35" i="34"/>
  <c r="J35" i="34"/>
  <c r="F35" i="34"/>
  <c r="P34" i="34"/>
  <c r="O34" i="34"/>
  <c r="J34" i="34"/>
  <c r="F34" i="34"/>
  <c r="P33" i="34"/>
  <c r="O33" i="34"/>
  <c r="J33" i="34"/>
  <c r="F33" i="34"/>
  <c r="P32" i="34"/>
  <c r="O32" i="34"/>
  <c r="N32" i="34"/>
  <c r="J32" i="34"/>
  <c r="F32" i="34"/>
  <c r="P31" i="34"/>
  <c r="O31" i="34"/>
  <c r="N31" i="34"/>
  <c r="J31" i="34"/>
  <c r="F31" i="34"/>
  <c r="P30" i="34"/>
  <c r="O30" i="34"/>
  <c r="N30" i="34"/>
  <c r="J30" i="34"/>
  <c r="P29" i="34"/>
  <c r="O29" i="34"/>
  <c r="J29" i="34"/>
  <c r="F29" i="34"/>
  <c r="P28" i="34"/>
  <c r="O28" i="34"/>
  <c r="N28" i="34"/>
  <c r="F28" i="34"/>
  <c r="P27" i="34"/>
  <c r="O27" i="34"/>
  <c r="N27" i="34"/>
  <c r="J27" i="34"/>
  <c r="L26" i="34"/>
  <c r="K26" i="34"/>
  <c r="H26" i="34"/>
  <c r="G26" i="34"/>
  <c r="D26" i="34"/>
  <c r="C26" i="34"/>
  <c r="P25" i="34"/>
  <c r="O25" i="34"/>
  <c r="J25" i="34"/>
  <c r="F25" i="34"/>
  <c r="P24" i="34"/>
  <c r="R24" i="34" s="1"/>
  <c r="O24" i="34"/>
  <c r="N24" i="34"/>
  <c r="J24" i="34"/>
  <c r="F24" i="34"/>
  <c r="Q23" i="34"/>
  <c r="P23" i="34"/>
  <c r="O23" i="34"/>
  <c r="N23" i="34"/>
  <c r="J23" i="34"/>
  <c r="F23" i="34"/>
  <c r="P22" i="34"/>
  <c r="O22" i="34"/>
  <c r="J22" i="34"/>
  <c r="F22" i="34"/>
  <c r="P21" i="34"/>
  <c r="O21" i="34"/>
  <c r="N21" i="34"/>
  <c r="J21" i="34"/>
  <c r="F21" i="34"/>
  <c r="P20" i="34"/>
  <c r="O20" i="34"/>
  <c r="J20" i="34"/>
  <c r="F20" i="34"/>
  <c r="P19" i="34"/>
  <c r="O19" i="34"/>
  <c r="J19" i="34"/>
  <c r="F19" i="34"/>
  <c r="P18" i="34"/>
  <c r="O18" i="34"/>
  <c r="J18" i="34"/>
  <c r="F18" i="34"/>
  <c r="P17" i="34"/>
  <c r="O17" i="34"/>
  <c r="J17" i="34"/>
  <c r="P16" i="34"/>
  <c r="O16" i="34"/>
  <c r="J16" i="34"/>
  <c r="F16" i="34"/>
  <c r="P15" i="34"/>
  <c r="O15" i="34"/>
  <c r="Q15" i="34"/>
  <c r="R15" i="34" s="1"/>
  <c r="J15" i="34"/>
  <c r="F15" i="34"/>
  <c r="P14" i="34"/>
  <c r="O14" i="34"/>
  <c r="N14" i="34"/>
  <c r="J14" i="34"/>
  <c r="F14" i="34"/>
  <c r="L13" i="34"/>
  <c r="P13" i="34" s="1"/>
  <c r="K13" i="34"/>
  <c r="O13" i="34" s="1"/>
  <c r="H13" i="34"/>
  <c r="G13" i="34"/>
  <c r="D13" i="34"/>
  <c r="C13" i="34"/>
  <c r="P12" i="34"/>
  <c r="O12" i="34"/>
  <c r="N12" i="34"/>
  <c r="J12" i="34"/>
  <c r="F12" i="34"/>
  <c r="P11" i="34"/>
  <c r="O11" i="34"/>
  <c r="Q11" i="34"/>
  <c r="J11" i="34"/>
  <c r="F11" i="34"/>
  <c r="P10" i="34"/>
  <c r="O10" i="34"/>
  <c r="J10" i="34"/>
  <c r="F10" i="34"/>
  <c r="P9" i="34"/>
  <c r="O9" i="34"/>
  <c r="J9" i="34"/>
  <c r="F9" i="34"/>
  <c r="P8" i="34"/>
  <c r="O8" i="34"/>
  <c r="N8" i="34"/>
  <c r="J8" i="34"/>
  <c r="F8" i="34"/>
  <c r="P7" i="34"/>
  <c r="O7" i="34"/>
  <c r="J7" i="34"/>
  <c r="F7" i="34"/>
  <c r="P6" i="34"/>
  <c r="O6" i="34"/>
  <c r="J6" i="34"/>
  <c r="F6" i="34"/>
  <c r="P5" i="34"/>
  <c r="O5" i="34"/>
  <c r="N5" i="34"/>
  <c r="J5" i="34"/>
  <c r="F5" i="34"/>
  <c r="P4" i="34"/>
  <c r="O4" i="34"/>
  <c r="J4" i="34"/>
  <c r="F4" i="34"/>
  <c r="P3" i="34"/>
  <c r="O3" i="34"/>
  <c r="F3" i="34"/>
  <c r="P38" i="34" l="1"/>
  <c r="O168" i="34"/>
  <c r="P168" i="34"/>
  <c r="J179" i="34"/>
  <c r="J183" i="34"/>
  <c r="O62" i="34"/>
  <c r="P62" i="34"/>
  <c r="R155" i="34"/>
  <c r="R98" i="34"/>
  <c r="R131" i="34"/>
  <c r="O26" i="34"/>
  <c r="P26" i="34"/>
  <c r="R115" i="34"/>
  <c r="R91" i="34"/>
  <c r="R87" i="34"/>
  <c r="R137" i="34"/>
  <c r="R136" i="34"/>
  <c r="O50" i="34"/>
  <c r="P50" i="34"/>
  <c r="Q66" i="34"/>
  <c r="R66" i="34" s="1"/>
  <c r="R11" i="34"/>
  <c r="Q143" i="34"/>
  <c r="R143" i="34" s="1"/>
  <c r="E158" i="34"/>
  <c r="F158" i="34" s="1"/>
  <c r="R119" i="34"/>
  <c r="R147" i="34"/>
  <c r="R151" i="34"/>
  <c r="R99" i="34"/>
  <c r="Q57" i="34"/>
  <c r="R57" i="34" s="1"/>
  <c r="P183" i="34"/>
  <c r="R145" i="34"/>
  <c r="P85" i="34"/>
  <c r="R110" i="34"/>
  <c r="R122" i="34"/>
  <c r="R150" i="34"/>
  <c r="P177" i="34"/>
  <c r="O181" i="34"/>
  <c r="R102" i="34"/>
  <c r="R138" i="34"/>
  <c r="P181" i="34"/>
  <c r="R111" i="34"/>
  <c r="R107" i="34"/>
  <c r="R139" i="34"/>
  <c r="R95" i="34"/>
  <c r="R112" i="34"/>
  <c r="R116" i="34"/>
  <c r="R128" i="34"/>
  <c r="R132" i="34"/>
  <c r="R124" i="34"/>
  <c r="R144" i="34"/>
  <c r="R148" i="34"/>
  <c r="R152" i="34"/>
  <c r="F179" i="34"/>
  <c r="C184" i="34"/>
  <c r="R140" i="34"/>
  <c r="R65" i="34"/>
  <c r="R88" i="34"/>
  <c r="R96" i="34"/>
  <c r="R109" i="34"/>
  <c r="R133" i="34"/>
  <c r="R121" i="34"/>
  <c r="R125" i="34"/>
  <c r="R149" i="34"/>
  <c r="R153" i="34"/>
  <c r="R101" i="34"/>
  <c r="R157" i="34"/>
  <c r="Q12" i="34"/>
  <c r="R12" i="34" s="1"/>
  <c r="O85" i="34"/>
  <c r="R93" i="34"/>
  <c r="J181" i="34"/>
  <c r="R89" i="34"/>
  <c r="R114" i="34"/>
  <c r="R130" i="34"/>
  <c r="O177" i="34"/>
  <c r="R118" i="34"/>
  <c r="R126" i="34"/>
  <c r="R146" i="34"/>
  <c r="R154" i="34"/>
  <c r="I79" i="34"/>
  <c r="J79" i="34" s="1"/>
  <c r="Q75" i="34"/>
  <c r="R75" i="34" s="1"/>
  <c r="Q27" i="34"/>
  <c r="R27" i="34" s="1"/>
  <c r="E42" i="34"/>
  <c r="F42" i="34" s="1"/>
  <c r="Q165" i="34"/>
  <c r="R165" i="34" s="1"/>
  <c r="Q8" i="34"/>
  <c r="R8" i="34" s="1"/>
  <c r="Q76" i="34"/>
  <c r="R76" i="34" s="1"/>
  <c r="Q71" i="34"/>
  <c r="R71" i="34" s="1"/>
  <c r="Q161" i="34"/>
  <c r="R161" i="34" s="1"/>
  <c r="Q45" i="34"/>
  <c r="R45" i="34" s="1"/>
  <c r="Q54" i="34"/>
  <c r="R54" i="34" s="1"/>
  <c r="Q36" i="34"/>
  <c r="R36" i="34" s="1"/>
  <c r="M77" i="34"/>
  <c r="N77" i="34" s="1"/>
  <c r="Q175" i="34"/>
  <c r="R175" i="34" s="1"/>
  <c r="N179" i="34"/>
  <c r="Q86" i="34"/>
  <c r="R86" i="34" s="1"/>
  <c r="Q171" i="34"/>
  <c r="R171" i="34" s="1"/>
  <c r="M62" i="34"/>
  <c r="N62" i="34" s="1"/>
  <c r="Q82" i="34"/>
  <c r="R82" i="34" s="1"/>
  <c r="N143" i="34"/>
  <c r="Q7" i="34"/>
  <c r="R7" i="34" s="1"/>
  <c r="Q180" i="34"/>
  <c r="R180" i="34" s="1"/>
  <c r="E79" i="34"/>
  <c r="F79" i="34" s="1"/>
  <c r="Q30" i="34"/>
  <c r="R30" i="34" s="1"/>
  <c r="E62" i="34"/>
  <c r="F62" i="34" s="1"/>
  <c r="N161" i="34"/>
  <c r="N7" i="34"/>
  <c r="Q3" i="34"/>
  <c r="R3" i="34" s="1"/>
  <c r="J178" i="34"/>
  <c r="Q14" i="34"/>
  <c r="R14" i="34" s="1"/>
  <c r="Q60" i="34"/>
  <c r="R60" i="34" s="1"/>
  <c r="Q31" i="34"/>
  <c r="R31" i="34" s="1"/>
  <c r="N76" i="34"/>
  <c r="Q19" i="34"/>
  <c r="R19" i="34" s="1"/>
  <c r="Q64" i="34"/>
  <c r="R64" i="34" s="1"/>
  <c r="Q72" i="34"/>
  <c r="R72" i="34" s="1"/>
  <c r="I85" i="34"/>
  <c r="J85" i="34" s="1"/>
  <c r="M181" i="34"/>
  <c r="Q16" i="34"/>
  <c r="R16" i="34" s="1"/>
  <c r="Q35" i="34"/>
  <c r="R35" i="34" s="1"/>
  <c r="M50" i="34"/>
  <c r="N50" i="34" s="1"/>
  <c r="Q68" i="34"/>
  <c r="R68" i="34" s="1"/>
  <c r="Q174" i="34"/>
  <c r="R174" i="34" s="1"/>
  <c r="Q47" i="34"/>
  <c r="R47" i="34" s="1"/>
  <c r="Q162" i="34"/>
  <c r="R162" i="34" s="1"/>
  <c r="E38" i="34"/>
  <c r="F38" i="34" s="1"/>
  <c r="Q170" i="34"/>
  <c r="R170" i="34" s="1"/>
  <c r="I38" i="34"/>
  <c r="J38" i="34" s="1"/>
  <c r="Q80" i="34"/>
  <c r="R80" i="34" s="1"/>
  <c r="N45" i="34"/>
  <c r="Q176" i="34"/>
  <c r="R176" i="34" s="1"/>
  <c r="Q182" i="34"/>
  <c r="R182" i="34" s="1"/>
  <c r="E26" i="34"/>
  <c r="F26" i="34" s="1"/>
  <c r="Q70" i="34"/>
  <c r="R70" i="34" s="1"/>
  <c r="Q105" i="34"/>
  <c r="R105" i="34" s="1"/>
  <c r="Q74" i="34"/>
  <c r="R74" i="34" s="1"/>
  <c r="I113" i="34"/>
  <c r="J113" i="34" s="1"/>
  <c r="M168" i="34"/>
  <c r="N168" i="34" s="1"/>
  <c r="Q6" i="34"/>
  <c r="R6" i="34" s="1"/>
  <c r="M13" i="34"/>
  <c r="N13" i="34" s="1"/>
  <c r="J180" i="34"/>
  <c r="Q10" i="34"/>
  <c r="R10" i="34" s="1"/>
  <c r="Q90" i="34"/>
  <c r="R90" i="34" s="1"/>
  <c r="Q69" i="34"/>
  <c r="R69" i="34" s="1"/>
  <c r="Q37" i="34"/>
  <c r="R37" i="34" s="1"/>
  <c r="Q41" i="34"/>
  <c r="R41" i="34" s="1"/>
  <c r="Q53" i="34"/>
  <c r="R53" i="34" s="1"/>
  <c r="E113" i="34"/>
  <c r="F113" i="34" s="1"/>
  <c r="Q159" i="34"/>
  <c r="R159" i="34" s="1"/>
  <c r="Q5" i="34"/>
  <c r="R5" i="34" s="1"/>
  <c r="F17" i="34"/>
  <c r="Q25" i="34"/>
  <c r="R25" i="34" s="1"/>
  <c r="Q17" i="34"/>
  <c r="R17" i="34" s="1"/>
  <c r="N54" i="34"/>
  <c r="E177" i="34"/>
  <c r="F177" i="34" s="1"/>
  <c r="N10" i="34"/>
  <c r="Q22" i="34"/>
  <c r="R22" i="34" s="1"/>
  <c r="M183" i="34"/>
  <c r="N183" i="34" s="1"/>
  <c r="Q83" i="34"/>
  <c r="R83" i="34" s="1"/>
  <c r="N83" i="34"/>
  <c r="J28" i="34"/>
  <c r="F51" i="34"/>
  <c r="N22" i="34"/>
  <c r="N37" i="34"/>
  <c r="E77" i="34"/>
  <c r="F77" i="34" s="1"/>
  <c r="F63" i="34"/>
  <c r="N60" i="34"/>
  <c r="M85" i="34"/>
  <c r="N165" i="34"/>
  <c r="M158" i="34"/>
  <c r="Q127" i="34"/>
  <c r="R127" i="34" s="1"/>
  <c r="Q46" i="34"/>
  <c r="R46" i="34" s="1"/>
  <c r="M42" i="34"/>
  <c r="Q39" i="34"/>
  <c r="R39" i="34" s="1"/>
  <c r="N39" i="34"/>
  <c r="F66" i="34"/>
  <c r="N80" i="34"/>
  <c r="R106" i="34"/>
  <c r="Q48" i="34"/>
  <c r="R48" i="34" s="1"/>
  <c r="R103" i="34"/>
  <c r="N19" i="34"/>
  <c r="Q92" i="34"/>
  <c r="R92" i="34" s="1"/>
  <c r="R134" i="34"/>
  <c r="N57" i="34"/>
  <c r="N68" i="34"/>
  <c r="N127" i="34"/>
  <c r="Q20" i="34"/>
  <c r="R20" i="34" s="1"/>
  <c r="G184" i="34"/>
  <c r="K184" i="34"/>
  <c r="O184" i="34" s="1"/>
  <c r="N174" i="34"/>
  <c r="N25" i="34"/>
  <c r="N171" i="34"/>
  <c r="N11" i="34"/>
  <c r="R141" i="34"/>
  <c r="M38" i="34"/>
  <c r="Q34" i="34"/>
  <c r="R34" i="34" s="1"/>
  <c r="N34" i="34"/>
  <c r="N162" i="34"/>
  <c r="E50" i="34"/>
  <c r="F50" i="34" s="1"/>
  <c r="J80" i="34"/>
  <c r="I62" i="34"/>
  <c r="J62" i="34" s="1"/>
  <c r="J51" i="34"/>
  <c r="N74" i="34"/>
  <c r="E168" i="34"/>
  <c r="F168" i="34" s="1"/>
  <c r="N43" i="34"/>
  <c r="I13" i="34"/>
  <c r="J13" i="34" s="1"/>
  <c r="N17" i="34"/>
  <c r="N75" i="34"/>
  <c r="Q163" i="34"/>
  <c r="R163" i="34" s="1"/>
  <c r="F41" i="34"/>
  <c r="N20" i="34"/>
  <c r="N35" i="34"/>
  <c r="Q43" i="34"/>
  <c r="R43" i="34" s="1"/>
  <c r="R179" i="34"/>
  <c r="Q58" i="34"/>
  <c r="R58" i="34" s="1"/>
  <c r="N178" i="34"/>
  <c r="N6" i="34"/>
  <c r="R23" i="34"/>
  <c r="Q52" i="34"/>
  <c r="R52" i="34" s="1"/>
  <c r="Q78" i="34"/>
  <c r="R78" i="34" s="1"/>
  <c r="F129" i="34"/>
  <c r="Q44" i="34"/>
  <c r="R44" i="34" s="1"/>
  <c r="N64" i="34"/>
  <c r="N70" i="34"/>
  <c r="Q129" i="34"/>
  <c r="R129" i="34" s="1"/>
  <c r="Q164" i="34"/>
  <c r="R164" i="34" s="1"/>
  <c r="N164" i="34"/>
  <c r="N173" i="34"/>
  <c r="Q67" i="34"/>
  <c r="R67" i="34" s="1"/>
  <c r="N176" i="34"/>
  <c r="E13" i="34"/>
  <c r="F13" i="34" s="1"/>
  <c r="N33" i="34"/>
  <c r="Q33" i="34"/>
  <c r="R33" i="34" s="1"/>
  <c r="R142" i="34"/>
  <c r="N166" i="34"/>
  <c r="Q51" i="34"/>
  <c r="R51" i="34" s="1"/>
  <c r="I77" i="34"/>
  <c r="J77" i="34" s="1"/>
  <c r="J63" i="34"/>
  <c r="R120" i="34"/>
  <c r="M26" i="34"/>
  <c r="O113" i="34"/>
  <c r="N79" i="34"/>
  <c r="N100" i="34"/>
  <c r="Q29" i="34"/>
  <c r="R29" i="34" s="1"/>
  <c r="N46" i="34"/>
  <c r="N78" i="34"/>
  <c r="Q160" i="34"/>
  <c r="R160" i="34" s="1"/>
  <c r="N160" i="34"/>
  <c r="Q32" i="34"/>
  <c r="R32" i="34" s="1"/>
  <c r="N41" i="34"/>
  <c r="Q55" i="34"/>
  <c r="R55" i="34" s="1"/>
  <c r="N90" i="34"/>
  <c r="F181" i="34"/>
  <c r="F30" i="34"/>
  <c r="F27" i="34"/>
  <c r="Q73" i="34"/>
  <c r="R73" i="34" s="1"/>
  <c r="N73" i="34"/>
  <c r="N15" i="34"/>
  <c r="Q4" i="34"/>
  <c r="R4" i="34" s="1"/>
  <c r="Q21" i="34"/>
  <c r="R21" i="34" s="1"/>
  <c r="N56" i="34"/>
  <c r="Q56" i="34"/>
  <c r="R56" i="34" s="1"/>
  <c r="Q59" i="34"/>
  <c r="R59" i="34" s="1"/>
  <c r="Q108" i="34"/>
  <c r="R108" i="34" s="1"/>
  <c r="O158" i="34"/>
  <c r="F160" i="34"/>
  <c r="I177" i="34"/>
  <c r="Q49" i="34"/>
  <c r="R49" i="34" s="1"/>
  <c r="M113" i="34"/>
  <c r="R135" i="34"/>
  <c r="M177" i="34"/>
  <c r="Q169" i="34"/>
  <c r="R169" i="34" s="1"/>
  <c r="E85" i="34"/>
  <c r="F85" i="34" s="1"/>
  <c r="N3" i="34"/>
  <c r="L184" i="34"/>
  <c r="P184" i="34" s="1"/>
  <c r="Q9" i="34"/>
  <c r="R9" i="34" s="1"/>
  <c r="N9" i="34"/>
  <c r="I50" i="34"/>
  <c r="J50" i="34" s="1"/>
  <c r="N52" i="34"/>
  <c r="Q81" i="34"/>
  <c r="R81" i="34" s="1"/>
  <c r="Q84" i="34"/>
  <c r="R84" i="34" s="1"/>
  <c r="Q97" i="34"/>
  <c r="R97" i="34" s="1"/>
  <c r="N97" i="34"/>
  <c r="Q178" i="34"/>
  <c r="R178" i="34" s="1"/>
  <c r="I26" i="34"/>
  <c r="J26" i="34" s="1"/>
  <c r="J44" i="34"/>
  <c r="O183" i="34"/>
  <c r="N44" i="34"/>
  <c r="H184" i="34"/>
  <c r="I158" i="34"/>
  <c r="J158" i="34" s="1"/>
  <c r="N4" i="34"/>
  <c r="I42" i="34"/>
  <c r="J42" i="34" s="1"/>
  <c r="P158" i="34"/>
  <c r="D184" i="34"/>
  <c r="J3" i="34"/>
  <c r="Q18" i="34"/>
  <c r="R18" i="34" s="1"/>
  <c r="P113" i="34"/>
  <c r="N167" i="34"/>
  <c r="Q172" i="34"/>
  <c r="R172" i="34" s="1"/>
  <c r="N172" i="34"/>
  <c r="F182" i="34"/>
  <c r="N18" i="34"/>
  <c r="N29" i="34"/>
  <c r="N55" i="34"/>
  <c r="N58" i="34"/>
  <c r="N63" i="34"/>
  <c r="Q63" i="34"/>
  <c r="R63" i="34" s="1"/>
  <c r="O79" i="34"/>
  <c r="I168" i="34"/>
  <c r="J168" i="34" s="1"/>
  <c r="O42" i="34"/>
  <c r="Q61" i="34"/>
  <c r="R61" i="34" s="1"/>
  <c r="P79" i="34"/>
  <c r="Q104" i="34"/>
  <c r="R104" i="34" s="1"/>
  <c r="J159" i="34"/>
  <c r="J182" i="34"/>
  <c r="P42" i="34"/>
  <c r="O77" i="34"/>
  <c r="N16" i="34"/>
  <c r="N84" i="34"/>
  <c r="N51" i="34"/>
  <c r="N129" i="34"/>
  <c r="N163" i="34"/>
  <c r="N86" i="34"/>
  <c r="Q28" i="34"/>
  <c r="R28" i="34" s="1"/>
  <c r="Q40" i="34"/>
  <c r="R40" i="34" s="1"/>
  <c r="N92" i="34"/>
  <c r="R27" i="31"/>
  <c r="R25" i="31"/>
  <c r="R24" i="31"/>
  <c r="R23" i="31"/>
  <c r="R22" i="31"/>
  <c r="R21" i="31"/>
  <c r="R20" i="31"/>
  <c r="R19" i="31"/>
  <c r="R18" i="31"/>
  <c r="R17" i="31"/>
  <c r="R16" i="31"/>
  <c r="R15" i="31"/>
  <c r="R14" i="31"/>
  <c r="R13" i="31"/>
  <c r="R12" i="31"/>
  <c r="R11" i="31"/>
  <c r="R10" i="31"/>
  <c r="R9" i="31"/>
  <c r="R8" i="31"/>
  <c r="R11" i="29"/>
  <c r="J8" i="24"/>
  <c r="N8" i="17"/>
  <c r="J8" i="17"/>
  <c r="N8" i="31"/>
  <c r="N20" i="30"/>
  <c r="N19" i="30"/>
  <c r="N18" i="30"/>
  <c r="N17" i="30"/>
  <c r="N16" i="30"/>
  <c r="N15" i="30"/>
  <c r="N14" i="30"/>
  <c r="N13" i="30"/>
  <c r="N12" i="30"/>
  <c r="N11" i="30"/>
  <c r="N10" i="30"/>
  <c r="N9" i="30"/>
  <c r="N11" i="29"/>
  <c r="J11" i="29"/>
  <c r="R10" i="29"/>
  <c r="N10" i="29"/>
  <c r="J10" i="29"/>
  <c r="R9" i="29"/>
  <c r="N9" i="29"/>
  <c r="J9" i="29"/>
  <c r="J8" i="23"/>
  <c r="N8" i="14"/>
  <c r="J8" i="14"/>
  <c r="N10" i="28"/>
  <c r="J10" i="28"/>
  <c r="N9" i="28"/>
  <c r="J9" i="28"/>
  <c r="F8" i="28"/>
  <c r="J46" i="26"/>
  <c r="N46" i="26"/>
  <c r="R46" i="26"/>
  <c r="N22" i="30"/>
  <c r="N23" i="30"/>
  <c r="N24" i="30"/>
  <c r="N25" i="30"/>
  <c r="N26" i="30"/>
  <c r="N27" i="30"/>
  <c r="N28" i="30"/>
  <c r="N29" i="30"/>
  <c r="N30" i="30"/>
  <c r="N21" i="30"/>
  <c r="N13" i="29"/>
  <c r="N14" i="29"/>
  <c r="N15" i="29"/>
  <c r="N16" i="29"/>
  <c r="N17" i="29"/>
  <c r="N18" i="29"/>
  <c r="N19" i="29"/>
  <c r="N20" i="29"/>
  <c r="N21" i="29"/>
  <c r="N22" i="29"/>
  <c r="N23" i="29"/>
  <c r="N24" i="29"/>
  <c r="N25" i="29"/>
  <c r="N26" i="29"/>
  <c r="N27" i="29"/>
  <c r="N28" i="29"/>
  <c r="N29" i="29"/>
  <c r="N30" i="29"/>
  <c r="N31" i="29"/>
  <c r="N32" i="29"/>
  <c r="N33" i="29"/>
  <c r="N34" i="29"/>
  <c r="N35" i="29"/>
  <c r="N12" i="29"/>
  <c r="N12" i="28"/>
  <c r="N13" i="28"/>
  <c r="N14" i="28"/>
  <c r="N15" i="28"/>
  <c r="N16" i="28"/>
  <c r="N17" i="28"/>
  <c r="N18" i="28"/>
  <c r="N19" i="28"/>
  <c r="N20" i="28"/>
  <c r="N21" i="28"/>
  <c r="N25" i="28"/>
  <c r="N26" i="28"/>
  <c r="N27" i="28"/>
  <c r="N28" i="28"/>
  <c r="N29" i="28"/>
  <c r="N30" i="28"/>
  <c r="N31" i="28"/>
  <c r="N32" i="28"/>
  <c r="N33" i="28"/>
  <c r="N36" i="28"/>
  <c r="N37" i="28"/>
  <c r="N38" i="28"/>
  <c r="N39" i="28"/>
  <c r="N40" i="28"/>
  <c r="N41" i="28"/>
  <c r="N42" i="28"/>
  <c r="N43" i="28"/>
  <c r="N11" i="28"/>
  <c r="N9" i="27"/>
  <c r="N10" i="27"/>
  <c r="N11" i="27"/>
  <c r="N14" i="27"/>
  <c r="N15" i="27"/>
  <c r="N16" i="27"/>
  <c r="N17" i="27"/>
  <c r="N18" i="27"/>
  <c r="N19" i="27"/>
  <c r="N20" i="27"/>
  <c r="N23" i="27"/>
  <c r="N24" i="27"/>
  <c r="N25" i="27"/>
  <c r="N26" i="27"/>
  <c r="N27" i="27"/>
  <c r="N28" i="27"/>
  <c r="N29" i="27"/>
  <c r="N30" i="27"/>
  <c r="N31" i="27"/>
  <c r="N32" i="27"/>
  <c r="N33" i="27"/>
  <c r="N36" i="27"/>
  <c r="N37" i="27"/>
  <c r="N38" i="27"/>
  <c r="N39" i="27"/>
  <c r="N40" i="27"/>
  <c r="N50" i="27"/>
  <c r="O8" i="19"/>
  <c r="P8" i="19"/>
  <c r="K8" i="19"/>
  <c r="L8" i="19"/>
  <c r="G8" i="19"/>
  <c r="H8" i="19"/>
  <c r="Q79" i="34" l="1"/>
  <c r="R79" i="34" s="1"/>
  <c r="Q24" i="4"/>
  <c r="Q23" i="4"/>
  <c r="Q22" i="4"/>
  <c r="E184" i="34"/>
  <c r="F184" i="34" s="1"/>
  <c r="Q183" i="34"/>
  <c r="R183" i="34" s="1"/>
  <c r="N181" i="34"/>
  <c r="Q181" i="34"/>
  <c r="R181" i="34" s="1"/>
  <c r="Q50" i="34"/>
  <c r="R50" i="34" s="1"/>
  <c r="Q62" i="34"/>
  <c r="R62" i="34" s="1"/>
  <c r="N42" i="34"/>
  <c r="Q42" i="34"/>
  <c r="R42" i="34" s="1"/>
  <c r="J177" i="34"/>
  <c r="I184" i="34"/>
  <c r="J184" i="34" s="1"/>
  <c r="Q77" i="34"/>
  <c r="R77" i="34" s="1"/>
  <c r="Q38" i="34"/>
  <c r="R38" i="34" s="1"/>
  <c r="N38" i="34"/>
  <c r="Q26" i="34"/>
  <c r="R26" i="34" s="1"/>
  <c r="N26" i="34"/>
  <c r="Q13" i="34"/>
  <c r="R13" i="34" s="1"/>
  <c r="N158" i="34"/>
  <c r="Q158" i="34"/>
  <c r="R158" i="34" s="1"/>
  <c r="Q85" i="34"/>
  <c r="R85" i="34" s="1"/>
  <c r="N85" i="34"/>
  <c r="N177" i="34"/>
  <c r="Q177" i="34"/>
  <c r="R177" i="34" s="1"/>
  <c r="N113" i="34"/>
  <c r="Q113" i="34"/>
  <c r="R113" i="34" s="1"/>
  <c r="M184" i="34"/>
  <c r="Q168" i="34"/>
  <c r="R168" i="34" s="1"/>
  <c r="R31" i="31"/>
  <c r="R29" i="31"/>
  <c r="N8" i="29"/>
  <c r="I17" i="19"/>
  <c r="J13" i="11"/>
  <c r="I13" i="19" s="1"/>
  <c r="N184" i="34" l="1"/>
  <c r="Q184" i="34"/>
  <c r="R184" i="34" s="1"/>
  <c r="N22" i="11"/>
  <c r="N35" i="1"/>
  <c r="M19" i="26" l="1"/>
  <c r="M36" i="26"/>
  <c r="M37" i="26"/>
  <c r="M38" i="26"/>
  <c r="M39" i="26"/>
  <c r="M40" i="26"/>
  <c r="M41" i="26"/>
  <c r="M42" i="26"/>
  <c r="M43" i="26"/>
  <c r="M44" i="26"/>
  <c r="M45" i="26"/>
  <c r="M23" i="26"/>
  <c r="M24" i="26"/>
  <c r="M25" i="26"/>
  <c r="M26" i="26"/>
  <c r="M27" i="26"/>
  <c r="M28" i="26"/>
  <c r="M29" i="26"/>
  <c r="M30" i="26"/>
  <c r="M31" i="26"/>
  <c r="M32" i="26"/>
  <c r="M33" i="26"/>
  <c r="M22" i="26"/>
  <c r="R50" i="27"/>
  <c r="R11" i="30"/>
  <c r="R12" i="30"/>
  <c r="R13" i="30"/>
  <c r="R14" i="30"/>
  <c r="R15" i="30"/>
  <c r="R16" i="30"/>
  <c r="R17" i="30"/>
  <c r="R18" i="30"/>
  <c r="R19" i="30"/>
  <c r="R20" i="30"/>
  <c r="R9" i="30"/>
  <c r="R10" i="28"/>
  <c r="N24" i="23"/>
  <c r="N35" i="23"/>
  <c r="N35" i="22"/>
  <c r="M11" i="26"/>
  <c r="M12" i="26"/>
  <c r="M13" i="26"/>
  <c r="M14" i="26"/>
  <c r="M15" i="26"/>
  <c r="M16" i="26"/>
  <c r="M17" i="26"/>
  <c r="M18" i="26"/>
  <c r="M10" i="26"/>
  <c r="J13" i="29"/>
  <c r="J14" i="29"/>
  <c r="J15" i="29"/>
  <c r="J16" i="29"/>
  <c r="J17" i="29"/>
  <c r="J18" i="29"/>
  <c r="J19" i="29"/>
  <c r="J20" i="29"/>
  <c r="J21" i="29"/>
  <c r="J22" i="29"/>
  <c r="J23" i="29"/>
  <c r="J24" i="29"/>
  <c r="J25" i="29"/>
  <c r="J26" i="29"/>
  <c r="J27" i="29"/>
  <c r="J28" i="29"/>
  <c r="J29" i="29"/>
  <c r="J30" i="29"/>
  <c r="J31" i="29"/>
  <c r="J32" i="29"/>
  <c r="J33" i="29"/>
  <c r="J34" i="29"/>
  <c r="J35" i="29"/>
  <c r="J12" i="29"/>
  <c r="J37" i="28"/>
  <c r="J38" i="28"/>
  <c r="J39" i="28"/>
  <c r="J40" i="28"/>
  <c r="J41" i="28"/>
  <c r="J42" i="28"/>
  <c r="J43" i="28"/>
  <c r="J36" i="28"/>
  <c r="J22" i="28"/>
  <c r="J12" i="28"/>
  <c r="J13" i="28"/>
  <c r="J14" i="28"/>
  <c r="J15" i="28"/>
  <c r="J16" i="28"/>
  <c r="J17" i="28"/>
  <c r="J18" i="28"/>
  <c r="J19" i="28"/>
  <c r="J20" i="28"/>
  <c r="J21" i="28"/>
  <c r="J11" i="28"/>
  <c r="J37" i="27"/>
  <c r="J38" i="27"/>
  <c r="J39" i="27"/>
  <c r="J40" i="27"/>
  <c r="J36" i="27"/>
  <c r="J24" i="27"/>
  <c r="J25" i="27"/>
  <c r="J26" i="27"/>
  <c r="J27" i="27"/>
  <c r="J28" i="27"/>
  <c r="J29" i="27"/>
  <c r="J30" i="27"/>
  <c r="J31" i="27"/>
  <c r="J32" i="27"/>
  <c r="J33" i="27"/>
  <c r="J23" i="27"/>
  <c r="J15" i="27"/>
  <c r="J16" i="27"/>
  <c r="J17" i="27"/>
  <c r="J18" i="27"/>
  <c r="J19" i="27"/>
  <c r="J20" i="27"/>
  <c r="J14" i="27"/>
  <c r="I37" i="26"/>
  <c r="I38" i="26"/>
  <c r="I39" i="26"/>
  <c r="I40" i="26"/>
  <c r="I41" i="26"/>
  <c r="I42" i="26"/>
  <c r="I43" i="26"/>
  <c r="I44" i="26"/>
  <c r="I45" i="26"/>
  <c r="I36" i="26"/>
  <c r="I23" i="26"/>
  <c r="I24" i="26"/>
  <c r="I25" i="26"/>
  <c r="I26" i="26"/>
  <c r="I27" i="26"/>
  <c r="I28" i="26"/>
  <c r="I29" i="26"/>
  <c r="I30" i="26"/>
  <c r="I31" i="26"/>
  <c r="I32" i="26"/>
  <c r="I33" i="26"/>
  <c r="I22" i="26"/>
  <c r="I11" i="26"/>
  <c r="I12" i="26"/>
  <c r="I13" i="26"/>
  <c r="I14" i="26"/>
  <c r="I15" i="26"/>
  <c r="I16" i="26"/>
  <c r="I17" i="26"/>
  <c r="I18" i="26"/>
  <c r="I19" i="26"/>
  <c r="I10" i="26"/>
  <c r="R10" i="30" l="1"/>
  <c r="R8" i="29"/>
  <c r="J8" i="29"/>
  <c r="R9" i="28"/>
  <c r="J8" i="28"/>
  <c r="M21" i="26"/>
  <c r="R35" i="29"/>
  <c r="M24" i="4"/>
  <c r="N35" i="14"/>
  <c r="J35" i="14"/>
  <c r="I19" i="19" s="1"/>
  <c r="N24" i="14"/>
  <c r="N24" i="28" s="1"/>
  <c r="J24" i="14"/>
  <c r="I18" i="19" s="1"/>
  <c r="M17" i="19"/>
  <c r="N8" i="28"/>
  <c r="I16" i="19"/>
  <c r="N35" i="11"/>
  <c r="J35" i="11"/>
  <c r="I15" i="19" s="1"/>
  <c r="J22" i="11"/>
  <c r="I14" i="19" s="1"/>
  <c r="N13" i="11"/>
  <c r="N8" i="11"/>
  <c r="J8" i="11"/>
  <c r="I12" i="19" s="1"/>
  <c r="J35" i="1"/>
  <c r="I11" i="19" s="1"/>
  <c r="N21" i="1"/>
  <c r="M10" i="19" s="1"/>
  <c r="J21" i="1"/>
  <c r="I10" i="19" s="1"/>
  <c r="N9" i="1"/>
  <c r="M9" i="19" s="1"/>
  <c r="J9" i="1"/>
  <c r="I9" i="19" s="1"/>
  <c r="I23" i="4"/>
  <c r="I22" i="4"/>
  <c r="I17" i="20"/>
  <c r="J24" i="23"/>
  <c r="I16" i="20"/>
  <c r="J35" i="22"/>
  <c r="I15" i="20" s="1"/>
  <c r="N22" i="22"/>
  <c r="N22" i="27" s="1"/>
  <c r="J22" i="22"/>
  <c r="I14" i="20" s="1"/>
  <c r="N13" i="22"/>
  <c r="J13" i="22"/>
  <c r="I13" i="20" s="1"/>
  <c r="N8" i="22"/>
  <c r="J8" i="22"/>
  <c r="J21" i="21"/>
  <c r="I10" i="20" s="1"/>
  <c r="J35" i="28"/>
  <c r="J35" i="27"/>
  <c r="J22" i="27"/>
  <c r="J13" i="27"/>
  <c r="F8" i="27"/>
  <c r="J35" i="23"/>
  <c r="I19" i="20" s="1"/>
  <c r="I20" i="20"/>
  <c r="I21" i="20"/>
  <c r="H8" i="27"/>
  <c r="I21" i="26"/>
  <c r="I35" i="26"/>
  <c r="N9" i="21"/>
  <c r="N21" i="21"/>
  <c r="J9" i="21"/>
  <c r="I9" i="20" s="1"/>
  <c r="J35" i="21"/>
  <c r="I11" i="20" s="1"/>
  <c r="N35" i="21"/>
  <c r="M9" i="26"/>
  <c r="I9" i="26"/>
  <c r="E8" i="4"/>
  <c r="E23" i="15"/>
  <c r="E20" i="8"/>
  <c r="G19" i="8"/>
  <c r="E19" i="8"/>
  <c r="I18" i="8"/>
  <c r="G18" i="8"/>
  <c r="I17" i="8"/>
  <c r="E14" i="8"/>
  <c r="I12" i="8"/>
  <c r="E12" i="8"/>
  <c r="I11" i="8"/>
  <c r="E11" i="8"/>
  <c r="E30" i="7"/>
  <c r="G30" i="7"/>
  <c r="I30" i="7"/>
  <c r="K30" i="7"/>
  <c r="M30" i="7"/>
  <c r="E31" i="7"/>
  <c r="G31" i="7"/>
  <c r="I31" i="7"/>
  <c r="K31" i="7"/>
  <c r="M31" i="7"/>
  <c r="E32" i="7"/>
  <c r="G32" i="7"/>
  <c r="I32" i="7"/>
  <c r="K32" i="7"/>
  <c r="M32" i="7"/>
  <c r="E33" i="7"/>
  <c r="G33" i="7"/>
  <c r="I33" i="7"/>
  <c r="K33" i="7"/>
  <c r="M33" i="7"/>
  <c r="E34" i="7"/>
  <c r="G34" i="7"/>
  <c r="I34" i="7"/>
  <c r="K34" i="7"/>
  <c r="M34" i="7"/>
  <c r="E35" i="7"/>
  <c r="G35" i="7"/>
  <c r="I35" i="7"/>
  <c r="K35" i="7"/>
  <c r="M35" i="7"/>
  <c r="E36" i="7"/>
  <c r="G36" i="7"/>
  <c r="I36" i="7"/>
  <c r="K36" i="7"/>
  <c r="M36" i="7"/>
  <c r="E37" i="7"/>
  <c r="G37" i="7"/>
  <c r="I37" i="7"/>
  <c r="K37" i="7"/>
  <c r="M37" i="7"/>
  <c r="M29" i="7"/>
  <c r="K29" i="7"/>
  <c r="I29" i="7"/>
  <c r="G29" i="7"/>
  <c r="E29" i="7"/>
  <c r="M26" i="7"/>
  <c r="M25" i="7"/>
  <c r="M24" i="7"/>
  <c r="I25" i="7"/>
  <c r="I26" i="7"/>
  <c r="I24" i="7"/>
  <c r="G25" i="7"/>
  <c r="G26" i="7"/>
  <c r="G24" i="7"/>
  <c r="E25" i="7"/>
  <c r="E26" i="7"/>
  <c r="E24" i="7"/>
  <c r="K24" i="15"/>
  <c r="K20" i="15"/>
  <c r="G24" i="15"/>
  <c r="G20" i="15"/>
  <c r="I16" i="15"/>
  <c r="I12" i="15"/>
  <c r="G14" i="15"/>
  <c r="O29" i="12"/>
  <c r="O30" i="12"/>
  <c r="O31" i="12"/>
  <c r="O32" i="12"/>
  <c r="O33" i="12"/>
  <c r="O34" i="12"/>
  <c r="O35" i="12"/>
  <c r="O36" i="12"/>
  <c r="O28" i="12"/>
  <c r="O27" i="12" s="1"/>
  <c r="M31" i="12"/>
  <c r="K30" i="12"/>
  <c r="I29" i="12"/>
  <c r="G34" i="12"/>
  <c r="E31" i="12"/>
  <c r="O25" i="12"/>
  <c r="O24" i="12"/>
  <c r="O23" i="12"/>
  <c r="O22" i="12" s="1"/>
  <c r="M35" i="5"/>
  <c r="M36" i="5"/>
  <c r="M37" i="5"/>
  <c r="M38" i="5"/>
  <c r="M39" i="5"/>
  <c r="M40" i="5"/>
  <c r="K35" i="5"/>
  <c r="K36" i="5"/>
  <c r="K37" i="5"/>
  <c r="K38" i="5"/>
  <c r="K39" i="5"/>
  <c r="K40" i="5"/>
  <c r="I35" i="5"/>
  <c r="I36" i="5"/>
  <c r="I37" i="5"/>
  <c r="I38" i="5"/>
  <c r="I39" i="5"/>
  <c r="I40" i="5"/>
  <c r="K21" i="5"/>
  <c r="K22" i="5"/>
  <c r="K23" i="5"/>
  <c r="K24" i="5"/>
  <c r="K25" i="5"/>
  <c r="K26" i="5"/>
  <c r="K20" i="5"/>
  <c r="K19" i="5" s="1"/>
  <c r="I21" i="5"/>
  <c r="I22" i="5"/>
  <c r="I23" i="5"/>
  <c r="I24" i="5"/>
  <c r="I25" i="5"/>
  <c r="I26" i="5"/>
  <c r="I20" i="5"/>
  <c r="I19" i="5" s="1"/>
  <c r="K23" i="15"/>
  <c r="I21" i="15"/>
  <c r="G22" i="15"/>
  <c r="K13" i="15"/>
  <c r="I15" i="15"/>
  <c r="G15" i="15"/>
  <c r="E13" i="15"/>
  <c r="E16" i="15"/>
  <c r="E12" i="15"/>
  <c r="E15" i="15"/>
  <c r="G11" i="15"/>
  <c r="G10" i="15" s="1"/>
  <c r="I13" i="15"/>
  <c r="K11" i="15"/>
  <c r="K10" i="15" s="1"/>
  <c r="K15" i="15"/>
  <c r="G21" i="15"/>
  <c r="I19" i="15"/>
  <c r="I18" i="15" s="1"/>
  <c r="I23" i="15"/>
  <c r="K21" i="15"/>
  <c r="K14" i="15"/>
  <c r="I22" i="15"/>
  <c r="E14" i="15"/>
  <c r="G12" i="15"/>
  <c r="G16" i="15"/>
  <c r="I14" i="15"/>
  <c r="K12" i="15"/>
  <c r="K16" i="15"/>
  <c r="I20" i="15"/>
  <c r="I24" i="15"/>
  <c r="K22" i="15"/>
  <c r="E11" i="15"/>
  <c r="G13" i="15"/>
  <c r="I11" i="15"/>
  <c r="I10" i="15" s="1"/>
  <c r="G19" i="15"/>
  <c r="G18" i="15" s="1"/>
  <c r="G23" i="15"/>
  <c r="K19" i="15"/>
  <c r="K18" i="15" s="1"/>
  <c r="G32" i="12"/>
  <c r="E28" i="12"/>
  <c r="E27" i="12" s="1"/>
  <c r="G36" i="12"/>
  <c r="G31" i="12"/>
  <c r="M34" i="12"/>
  <c r="E36" i="12"/>
  <c r="G35" i="12"/>
  <c r="G30" i="12"/>
  <c r="M30" i="12"/>
  <c r="E29" i="12"/>
  <c r="I36" i="12"/>
  <c r="I32" i="12"/>
  <c r="K28" i="12"/>
  <c r="K27" i="12" s="1"/>
  <c r="K29" i="12"/>
  <c r="I35" i="12"/>
  <c r="I31" i="12"/>
  <c r="K36" i="12"/>
  <c r="K32" i="12"/>
  <c r="M28" i="12"/>
  <c r="M27" i="12" s="1"/>
  <c r="M33" i="12"/>
  <c r="M29" i="12"/>
  <c r="K33" i="12"/>
  <c r="E34" i="12"/>
  <c r="G28" i="12"/>
  <c r="G27" i="12" s="1"/>
  <c r="G33" i="12"/>
  <c r="G29" i="12"/>
  <c r="I34" i="12"/>
  <c r="I30" i="12"/>
  <c r="K35" i="12"/>
  <c r="K31" i="12"/>
  <c r="M36" i="12"/>
  <c r="M32" i="12"/>
  <c r="E30" i="12"/>
  <c r="I28" i="12"/>
  <c r="I27" i="12" s="1"/>
  <c r="I33" i="12"/>
  <c r="K34" i="12"/>
  <c r="M35" i="12"/>
  <c r="E35" i="12"/>
  <c r="E33" i="12"/>
  <c r="E32" i="12"/>
  <c r="G25" i="12"/>
  <c r="G24" i="12"/>
  <c r="G23" i="12"/>
  <c r="I23" i="12"/>
  <c r="I24" i="12"/>
  <c r="I25" i="12"/>
  <c r="E15" i="12"/>
  <c r="E19" i="12"/>
  <c r="E12" i="12"/>
  <c r="E16" i="12"/>
  <c r="E20" i="12"/>
  <c r="E13" i="12"/>
  <c r="E17" i="12"/>
  <c r="E18" i="12"/>
  <c r="E14" i="12"/>
  <c r="K24" i="12"/>
  <c r="K25" i="12"/>
  <c r="K23" i="12"/>
  <c r="M12" i="12"/>
  <c r="M16" i="12"/>
  <c r="M20" i="12"/>
  <c r="M13" i="12"/>
  <c r="M17" i="12"/>
  <c r="M14" i="12"/>
  <c r="M15" i="12"/>
  <c r="M18" i="12"/>
  <c r="M19" i="12"/>
  <c r="E22" i="5"/>
  <c r="E23" i="5"/>
  <c r="E24" i="5"/>
  <c r="E25" i="5"/>
  <c r="E26" i="5"/>
  <c r="E21" i="5"/>
  <c r="E20" i="5"/>
  <c r="G21" i="5"/>
  <c r="G22" i="5"/>
  <c r="G23" i="5"/>
  <c r="G24" i="5"/>
  <c r="G25" i="5"/>
  <c r="G26" i="5"/>
  <c r="G20" i="5"/>
  <c r="G19" i="5" s="1"/>
  <c r="K19" i="12"/>
  <c r="K12" i="12"/>
  <c r="K20" i="12"/>
  <c r="K13" i="12"/>
  <c r="K14" i="12"/>
  <c r="K15" i="12"/>
  <c r="K16" i="12"/>
  <c r="K17" i="12"/>
  <c r="K18" i="12"/>
  <c r="I18" i="12"/>
  <c r="I19" i="12"/>
  <c r="I12" i="12"/>
  <c r="I20" i="12"/>
  <c r="I13" i="12"/>
  <c r="I17" i="12"/>
  <c r="I14" i="12"/>
  <c r="I15" i="12"/>
  <c r="I16" i="12"/>
  <c r="G13" i="12"/>
  <c r="G20" i="12"/>
  <c r="G15" i="12"/>
  <c r="G12" i="12"/>
  <c r="G18" i="12"/>
  <c r="G16" i="12"/>
  <c r="G14" i="12"/>
  <c r="G17" i="12"/>
  <c r="G19" i="12"/>
  <c r="M29" i="15"/>
  <c r="K29" i="15"/>
  <c r="I29" i="15"/>
  <c r="G29" i="15"/>
  <c r="E29" i="15"/>
  <c r="M29" i="16"/>
  <c r="M26" i="15"/>
  <c r="K26" i="15"/>
  <c r="I26" i="15"/>
  <c r="M18" i="15"/>
  <c r="M10" i="15"/>
  <c r="E28" i="16"/>
  <c r="K12" i="7"/>
  <c r="E24" i="16"/>
  <c r="M24" i="16"/>
  <c r="I24" i="16"/>
  <c r="G24" i="16"/>
  <c r="K24" i="16"/>
  <c r="K12" i="16"/>
  <c r="G12" i="16"/>
  <c r="I12" i="16"/>
  <c r="M12" i="16"/>
  <c r="E12" i="16"/>
  <c r="M25" i="16"/>
  <c r="I25" i="16"/>
  <c r="E25" i="16"/>
  <c r="O24" i="15"/>
  <c r="K25" i="16"/>
  <c r="G25" i="16"/>
  <c r="M21" i="16"/>
  <c r="I21" i="16"/>
  <c r="E21" i="16"/>
  <c r="K21" i="16"/>
  <c r="G21" i="16"/>
  <c r="K13" i="16"/>
  <c r="G13" i="16"/>
  <c r="M13" i="16"/>
  <c r="I13" i="16"/>
  <c r="E13" i="16"/>
  <c r="K17" i="16"/>
  <c r="G17" i="16"/>
  <c r="M17" i="16"/>
  <c r="I17" i="16"/>
  <c r="E17" i="16"/>
  <c r="M20" i="16"/>
  <c r="I20" i="16"/>
  <c r="E20" i="16"/>
  <c r="K20" i="16"/>
  <c r="O19" i="15"/>
  <c r="O18" i="15" s="1"/>
  <c r="G20" i="16"/>
  <c r="M14" i="16"/>
  <c r="I14" i="16"/>
  <c r="K14" i="16"/>
  <c r="E14" i="16"/>
  <c r="G14" i="16"/>
  <c r="M15" i="16"/>
  <c r="I15" i="16"/>
  <c r="E15" i="16"/>
  <c r="K15" i="16"/>
  <c r="G15" i="16"/>
  <c r="K22" i="16"/>
  <c r="G22" i="16"/>
  <c r="E22" i="16"/>
  <c r="M22" i="16"/>
  <c r="I22" i="16"/>
  <c r="K23" i="16"/>
  <c r="G23" i="16"/>
  <c r="M23" i="16"/>
  <c r="I23" i="16"/>
  <c r="E23" i="16"/>
  <c r="K16" i="16"/>
  <c r="G16" i="16"/>
  <c r="E16" i="16"/>
  <c r="M16" i="16"/>
  <c r="I16" i="16"/>
  <c r="I18" i="7"/>
  <c r="M18" i="7"/>
  <c r="E18" i="7"/>
  <c r="G18" i="7"/>
  <c r="K18" i="7"/>
  <c r="I17" i="7"/>
  <c r="M17" i="7"/>
  <c r="K17" i="7"/>
  <c r="G17" i="7"/>
  <c r="E17" i="7"/>
  <c r="M16" i="7"/>
  <c r="I16" i="7"/>
  <c r="E16" i="7"/>
  <c r="G16" i="7"/>
  <c r="K16" i="7"/>
  <c r="I15" i="7"/>
  <c r="G15" i="7"/>
  <c r="K15" i="7"/>
  <c r="E15" i="7"/>
  <c r="M15" i="7"/>
  <c r="E20" i="7"/>
  <c r="G20" i="7"/>
  <c r="M20" i="7"/>
  <c r="I20" i="7"/>
  <c r="K20" i="7"/>
  <c r="I13" i="7"/>
  <c r="K13" i="7"/>
  <c r="G13" i="7"/>
  <c r="M13" i="7"/>
  <c r="E13" i="7"/>
  <c r="I21" i="7"/>
  <c r="K21" i="7"/>
  <c r="G21" i="7"/>
  <c r="M21" i="7"/>
  <c r="E21" i="7"/>
  <c r="I19" i="7"/>
  <c r="K19" i="7"/>
  <c r="M19" i="7"/>
  <c r="E19" i="7"/>
  <c r="G19" i="7"/>
  <c r="E14" i="7"/>
  <c r="I14" i="7"/>
  <c r="G14" i="7"/>
  <c r="K14" i="7"/>
  <c r="M14" i="7"/>
  <c r="O17" i="12"/>
  <c r="O18" i="12"/>
  <c r="O19" i="12"/>
  <c r="O13" i="12"/>
  <c r="O12" i="12"/>
  <c r="O20" i="12"/>
  <c r="O14" i="12"/>
  <c r="O15" i="12"/>
  <c r="O16" i="12"/>
  <c r="O29" i="15"/>
  <c r="G28" i="16"/>
  <c r="I28" i="16"/>
  <c r="I30" i="16"/>
  <c r="E30" i="16"/>
  <c r="K28" i="16"/>
  <c r="G30" i="16"/>
  <c r="I11" i="16"/>
  <c r="E27" i="15"/>
  <c r="E26" i="15" s="1"/>
  <c r="G27" i="15"/>
  <c r="G26" i="15" s="1"/>
  <c r="K30" i="16"/>
  <c r="G12" i="7"/>
  <c r="I12" i="7"/>
  <c r="M12" i="7"/>
  <c r="G11" i="12"/>
  <c r="E12" i="7"/>
  <c r="K11" i="12"/>
  <c r="M11" i="12"/>
  <c r="M10" i="12" s="1"/>
  <c r="E11" i="12"/>
  <c r="I11" i="12"/>
  <c r="E27" i="16"/>
  <c r="O23" i="15"/>
  <c r="M22" i="12"/>
  <c r="O14" i="15"/>
  <c r="O22" i="15"/>
  <c r="O21" i="15"/>
  <c r="O13" i="15"/>
  <c r="O11" i="15"/>
  <c r="O10" i="15" s="1"/>
  <c r="O12" i="15"/>
  <c r="O20" i="15"/>
  <c r="O15" i="15"/>
  <c r="O16" i="15"/>
  <c r="O27" i="15"/>
  <c r="O26" i="15" s="1"/>
  <c r="G11" i="16"/>
  <c r="K19" i="16"/>
  <c r="E19" i="16"/>
  <c r="G27" i="16"/>
  <c r="K27" i="16"/>
  <c r="I27" i="16"/>
  <c r="K11" i="16"/>
  <c r="I19" i="16"/>
  <c r="G19" i="16"/>
  <c r="E11" i="16"/>
  <c r="M11" i="7"/>
  <c r="O11" i="12"/>
  <c r="O10" i="12" s="1"/>
  <c r="K11" i="7"/>
  <c r="G11" i="7"/>
  <c r="I11" i="7"/>
  <c r="E11" i="7"/>
  <c r="K26" i="7"/>
  <c r="K24" i="7"/>
  <c r="K25" i="7"/>
  <c r="E28" i="7"/>
  <c r="K23" i="7"/>
  <c r="E23" i="7"/>
  <c r="I23" i="7"/>
  <c r="G23" i="7"/>
  <c r="K28" i="7"/>
  <c r="G28" i="7"/>
  <c r="I28" i="7"/>
  <c r="M24" i="13"/>
  <c r="K24" i="13"/>
  <c r="I24" i="13"/>
  <c r="G24" i="13"/>
  <c r="E24" i="13"/>
  <c r="K21" i="13"/>
  <c r="I21" i="13"/>
  <c r="G21" i="13"/>
  <c r="E21" i="13"/>
  <c r="M21" i="13"/>
  <c r="M27" i="13"/>
  <c r="K27" i="13"/>
  <c r="I27" i="13"/>
  <c r="G27" i="13"/>
  <c r="E27" i="13"/>
  <c r="E37" i="13"/>
  <c r="K37" i="13"/>
  <c r="I37" i="13"/>
  <c r="G37" i="13"/>
  <c r="E35" i="13"/>
  <c r="G35" i="13"/>
  <c r="K35" i="13"/>
  <c r="I35" i="13"/>
  <c r="K36" i="13"/>
  <c r="I36" i="13"/>
  <c r="G36" i="13"/>
  <c r="E36" i="13"/>
  <c r="M22" i="13"/>
  <c r="K22" i="13"/>
  <c r="I22" i="13"/>
  <c r="G22" i="13"/>
  <c r="E22" i="13"/>
  <c r="G23" i="13"/>
  <c r="E23" i="13"/>
  <c r="I23" i="13"/>
  <c r="M23" i="13"/>
  <c r="K23" i="13"/>
  <c r="E41" i="13"/>
  <c r="G41" i="13"/>
  <c r="K41" i="13"/>
  <c r="I41" i="13"/>
  <c r="E25" i="13"/>
  <c r="M25" i="13"/>
  <c r="K25" i="13"/>
  <c r="I25" i="13"/>
  <c r="G25" i="13"/>
  <c r="K38" i="13"/>
  <c r="I38" i="13"/>
  <c r="G38" i="13"/>
  <c r="E38" i="13"/>
  <c r="K40" i="13"/>
  <c r="I40" i="13"/>
  <c r="G40" i="13"/>
  <c r="E40" i="13"/>
  <c r="I26" i="13"/>
  <c r="G26" i="13"/>
  <c r="E26" i="13"/>
  <c r="K26" i="13"/>
  <c r="M26" i="13"/>
  <c r="E39" i="13"/>
  <c r="G39" i="13"/>
  <c r="K39" i="13"/>
  <c r="I39" i="13"/>
  <c r="I12" i="13"/>
  <c r="M12" i="13"/>
  <c r="G12" i="13"/>
  <c r="K12" i="13"/>
  <c r="E12" i="13"/>
  <c r="M36" i="13"/>
  <c r="M37" i="13"/>
  <c r="M18" i="13"/>
  <c r="K18" i="13"/>
  <c r="I18" i="13"/>
  <c r="G18" i="13"/>
  <c r="E18" i="13"/>
  <c r="G17" i="13"/>
  <c r="E17" i="13"/>
  <c r="M17" i="13"/>
  <c r="I17" i="13"/>
  <c r="K17" i="13"/>
  <c r="I30" i="13"/>
  <c r="M30" i="13"/>
  <c r="K30" i="13"/>
  <c r="G30" i="13"/>
  <c r="E30" i="13"/>
  <c r="M40" i="13"/>
  <c r="M38" i="13"/>
  <c r="E16" i="13"/>
  <c r="M16" i="13"/>
  <c r="K16" i="13"/>
  <c r="I16" i="13"/>
  <c r="G16" i="13"/>
  <c r="M39" i="13"/>
  <c r="E14" i="13"/>
  <c r="K14" i="13"/>
  <c r="I14" i="13"/>
  <c r="G14" i="13"/>
  <c r="M14" i="13"/>
  <c r="M31" i="13"/>
  <c r="K31" i="13"/>
  <c r="I31" i="13"/>
  <c r="G31" i="13"/>
  <c r="E31" i="13"/>
  <c r="M41" i="13"/>
  <c r="M35" i="13"/>
  <c r="K15" i="13"/>
  <c r="M15" i="13"/>
  <c r="I15" i="13"/>
  <c r="G15" i="13"/>
  <c r="E15" i="13"/>
  <c r="M13" i="13"/>
  <c r="K13" i="13"/>
  <c r="I13" i="13"/>
  <c r="E13" i="13"/>
  <c r="G13" i="13"/>
  <c r="E32" i="13"/>
  <c r="K32" i="13"/>
  <c r="I32" i="13"/>
  <c r="M32" i="13"/>
  <c r="G32" i="13"/>
  <c r="E15" i="5"/>
  <c r="E14" i="5"/>
  <c r="E11" i="5"/>
  <c r="E12" i="5"/>
  <c r="E16" i="5"/>
  <c r="E13" i="5"/>
  <c r="E17" i="5"/>
  <c r="K11" i="5"/>
  <c r="K10" i="5" s="1"/>
  <c r="K13" i="5"/>
  <c r="K12" i="5"/>
  <c r="K15" i="5"/>
  <c r="I14" i="5"/>
  <c r="K14" i="5"/>
  <c r="K16" i="5"/>
  <c r="K17" i="5"/>
  <c r="I12" i="5"/>
  <c r="I13" i="5"/>
  <c r="I16" i="5"/>
  <c r="I15" i="5"/>
  <c r="I17" i="5"/>
  <c r="I11" i="5"/>
  <c r="I10" i="5" s="1"/>
  <c r="G11" i="5"/>
  <c r="G10" i="5" s="1"/>
  <c r="G17" i="5"/>
  <c r="G16" i="5"/>
  <c r="G15" i="5"/>
  <c r="G14" i="5"/>
  <c r="G12" i="5"/>
  <c r="G13" i="5"/>
  <c r="O22" i="5"/>
  <c r="O24" i="5"/>
  <c r="O25" i="5"/>
  <c r="O21" i="5"/>
  <c r="O20" i="5"/>
  <c r="O19" i="5" s="1"/>
  <c r="O23" i="5"/>
  <c r="O26" i="5"/>
  <c r="M11" i="13"/>
  <c r="K11" i="13"/>
  <c r="G11" i="13"/>
  <c r="I11" i="13"/>
  <c r="E11" i="13"/>
  <c r="M10" i="5"/>
  <c r="O13" i="5"/>
  <c r="K20" i="8"/>
  <c r="M20" i="8"/>
  <c r="O17" i="5"/>
  <c r="O16" i="5"/>
  <c r="O11" i="5"/>
  <c r="O10" i="5" s="1"/>
  <c r="O15" i="5"/>
  <c r="O12" i="5"/>
  <c r="O14" i="5"/>
  <c r="M10" i="8"/>
  <c r="K10" i="8"/>
  <c r="E38" i="5"/>
  <c r="E39" i="5"/>
  <c r="E37" i="5"/>
  <c r="E40" i="5"/>
  <c r="E35" i="5"/>
  <c r="E36" i="5"/>
  <c r="E34" i="5"/>
  <c r="G36" i="5"/>
  <c r="G37" i="5"/>
  <c r="G38" i="5"/>
  <c r="G39" i="5"/>
  <c r="G40" i="5"/>
  <c r="G35" i="5"/>
  <c r="M34" i="5"/>
  <c r="M33" i="5" s="1"/>
  <c r="M28" i="5"/>
  <c r="M19" i="5"/>
  <c r="K34" i="5"/>
  <c r="K33" i="5" s="1"/>
  <c r="K30" i="5"/>
  <c r="K29" i="5"/>
  <c r="K28" i="5" s="1"/>
  <c r="K31" i="5"/>
  <c r="I34" i="5"/>
  <c r="I33" i="5" s="1"/>
  <c r="I29" i="5"/>
  <c r="I28" i="5" s="1"/>
  <c r="I31" i="5"/>
  <c r="I30" i="5"/>
  <c r="G34" i="5"/>
  <c r="G33" i="5" s="1"/>
  <c r="M29" i="13"/>
  <c r="G31" i="5"/>
  <c r="G30" i="5"/>
  <c r="G29" i="5"/>
  <c r="G28" i="5" s="1"/>
  <c r="M34" i="13"/>
  <c r="O36" i="5"/>
  <c r="O35" i="5"/>
  <c r="O40" i="5"/>
  <c r="O39" i="5"/>
  <c r="O37" i="5"/>
  <c r="O38" i="5"/>
  <c r="G29" i="13"/>
  <c r="G34" i="13"/>
  <c r="I34" i="13"/>
  <c r="I29" i="13"/>
  <c r="M20" i="13"/>
  <c r="G20" i="13"/>
  <c r="E20" i="13"/>
  <c r="K20" i="13"/>
  <c r="I20" i="13"/>
  <c r="K29" i="13"/>
  <c r="K34" i="13"/>
  <c r="E34" i="13"/>
  <c r="E29" i="13"/>
  <c r="O34" i="5"/>
  <c r="O33" i="5" s="1"/>
  <c r="O30" i="5"/>
  <c r="O31" i="5"/>
  <c r="O29" i="5"/>
  <c r="O28" i="5" s="1"/>
  <c r="M14" i="6"/>
  <c r="K19" i="8"/>
  <c r="M19" i="8"/>
  <c r="K18" i="8"/>
  <c r="M18" i="8"/>
  <c r="K17" i="8"/>
  <c r="M17" i="8"/>
  <c r="K16" i="8"/>
  <c r="M16" i="8"/>
  <c r="K15" i="8"/>
  <c r="M15" i="8"/>
  <c r="M14" i="8"/>
  <c r="K14" i="8"/>
  <c r="K13" i="8"/>
  <c r="M13" i="8"/>
  <c r="M12" i="8"/>
  <c r="K12" i="8"/>
  <c r="K11" i="8"/>
  <c r="M11" i="8"/>
  <c r="M12" i="6"/>
  <c r="M17" i="6"/>
  <c r="M19" i="6"/>
  <c r="M10" i="6"/>
  <c r="M9" i="6" s="1"/>
  <c r="M18" i="6"/>
  <c r="M15" i="6"/>
  <c r="M20" i="6"/>
  <c r="M11" i="6"/>
  <c r="M16" i="6"/>
  <c r="M13" i="6"/>
  <c r="O14" i="6"/>
  <c r="K9" i="8"/>
  <c r="M9" i="8"/>
  <c r="O10" i="6"/>
  <c r="O9" i="6" s="1"/>
  <c r="O16" i="6"/>
  <c r="O12" i="6"/>
  <c r="O20" i="6"/>
  <c r="O17" i="6"/>
  <c r="O18" i="6"/>
  <c r="O11" i="6"/>
  <c r="O19" i="6"/>
  <c r="O13" i="6"/>
  <c r="O15" i="6"/>
  <c r="M9" i="4" l="1"/>
  <c r="M21" i="19"/>
  <c r="N8" i="30"/>
  <c r="M19" i="19"/>
  <c r="N35" i="28"/>
  <c r="M20" i="19"/>
  <c r="M16" i="19"/>
  <c r="M13" i="19"/>
  <c r="N13" i="27"/>
  <c r="M12" i="19"/>
  <c r="N8" i="27"/>
  <c r="M15" i="19"/>
  <c r="N35" i="27"/>
  <c r="I20" i="19"/>
  <c r="I20" i="4" s="1"/>
  <c r="I9" i="4"/>
  <c r="I21" i="4"/>
  <c r="I10" i="4"/>
  <c r="M10" i="4"/>
  <c r="M22" i="4"/>
  <c r="M11" i="19"/>
  <c r="M35" i="26"/>
  <c r="M23" i="4"/>
  <c r="I11" i="4"/>
  <c r="I12" i="4"/>
  <c r="I24" i="4"/>
  <c r="I15" i="4"/>
  <c r="I16" i="4"/>
  <c r="I17" i="4"/>
  <c r="M17" i="4"/>
  <c r="R22" i="28"/>
  <c r="N8" i="21"/>
  <c r="M18" i="19"/>
  <c r="M19" i="4"/>
  <c r="I18" i="4"/>
  <c r="I19" i="4"/>
  <c r="M14" i="19"/>
  <c r="I13" i="4"/>
  <c r="I14" i="4"/>
  <c r="I8" i="20"/>
  <c r="J8" i="21" s="1"/>
  <c r="E21" i="15"/>
  <c r="E19" i="15"/>
  <c r="E22" i="15"/>
  <c r="E20" i="15"/>
  <c r="E24" i="15"/>
  <c r="M28" i="16"/>
  <c r="M11" i="16"/>
  <c r="E23" i="12"/>
  <c r="E29" i="5"/>
  <c r="E31" i="5"/>
  <c r="E30" i="5"/>
  <c r="G22" i="12"/>
  <c r="E16" i="8"/>
  <c r="I16" i="8"/>
  <c r="I20" i="8"/>
  <c r="I19" i="8"/>
  <c r="K22" i="12"/>
  <c r="I15" i="8"/>
  <c r="K10" i="12"/>
  <c r="I13" i="8"/>
  <c r="I22" i="12"/>
  <c r="G15" i="8"/>
  <c r="G13" i="8"/>
  <c r="G17" i="8"/>
  <c r="I10" i="12"/>
  <c r="E17" i="8"/>
  <c r="G10" i="12"/>
  <c r="E18" i="8"/>
  <c r="M23" i="7"/>
  <c r="E15" i="8"/>
  <c r="E33" i="5"/>
  <c r="M27" i="16"/>
  <c r="E19" i="5"/>
  <c r="E10" i="15"/>
  <c r="E25" i="12"/>
  <c r="G11" i="8"/>
  <c r="G12" i="8"/>
  <c r="G20" i="8"/>
  <c r="E10" i="5"/>
  <c r="M28" i="7"/>
  <c r="M19" i="16"/>
  <c r="M30" i="16"/>
  <c r="E24" i="12"/>
  <c r="E10" i="12"/>
  <c r="G10" i="8"/>
  <c r="E10" i="8"/>
  <c r="I10" i="8"/>
  <c r="E13" i="8"/>
  <c r="I14" i="8"/>
  <c r="G14" i="8"/>
  <c r="M11" i="4" l="1"/>
  <c r="M14" i="4"/>
  <c r="M15" i="4"/>
  <c r="M12" i="4"/>
  <c r="M13" i="4"/>
  <c r="M18" i="4"/>
  <c r="M16" i="4"/>
  <c r="Q17" i="4"/>
  <c r="M20" i="4"/>
  <c r="M21" i="4"/>
  <c r="I8" i="19"/>
  <c r="M8" i="19"/>
  <c r="E22" i="12"/>
  <c r="E18" i="15"/>
  <c r="E12" i="6"/>
  <c r="E28" i="5"/>
  <c r="K10" i="6"/>
  <c r="J8" i="1" l="1"/>
  <c r="I8" i="4"/>
  <c r="I8" i="26" s="1"/>
  <c r="N8" i="1"/>
  <c r="M8" i="4"/>
  <c r="M8" i="26" s="1"/>
  <c r="E15" i="6"/>
  <c r="E10" i="6"/>
  <c r="E16" i="6"/>
  <c r="E19" i="6"/>
  <c r="E13" i="6"/>
  <c r="E11" i="6"/>
  <c r="E18" i="6"/>
  <c r="E17" i="6"/>
  <c r="E20" i="6"/>
  <c r="E14" i="6"/>
  <c r="K11" i="6"/>
  <c r="K18" i="6"/>
  <c r="K12" i="6"/>
  <c r="K16" i="6"/>
  <c r="K17" i="6"/>
  <c r="I9" i="8"/>
  <c r="K15" i="6"/>
  <c r="K20" i="6"/>
  <c r="K19" i="6"/>
  <c r="K13" i="6"/>
  <c r="K14" i="6"/>
  <c r="G16" i="6"/>
  <c r="G12" i="6"/>
  <c r="G19" i="6"/>
  <c r="G17" i="6"/>
  <c r="G20" i="6"/>
  <c r="G15" i="6"/>
  <c r="G10" i="6"/>
  <c r="E9" i="8"/>
  <c r="G18" i="6"/>
  <c r="G14" i="6"/>
  <c r="G13" i="6"/>
  <c r="G11" i="6"/>
  <c r="E9" i="6" l="1"/>
  <c r="G16" i="8"/>
  <c r="K9" i="6"/>
  <c r="G9" i="6"/>
  <c r="G9" i="8" l="1"/>
  <c r="I20" i="6"/>
  <c r="I17" i="6"/>
  <c r="I15" i="6"/>
  <c r="I10" i="6"/>
  <c r="I12" i="6"/>
  <c r="I16" i="6"/>
  <c r="I14" i="6"/>
  <c r="I13" i="6"/>
  <c r="I18" i="6"/>
  <c r="I11" i="6"/>
  <c r="I19" i="6"/>
  <c r="I9" i="6" l="1"/>
  <c r="R28" i="30" l="1"/>
  <c r="R22" i="30"/>
  <c r="R30" i="30"/>
  <c r="R26" i="30"/>
  <c r="P11" i="26" l="1"/>
  <c r="P12" i="26"/>
  <c r="P13" i="26" l="1"/>
  <c r="P10" i="26"/>
  <c r="P18" i="26" l="1"/>
  <c r="R24" i="27"/>
  <c r="R10" i="27"/>
  <c r="R29" i="27" l="1"/>
  <c r="R16" i="28"/>
  <c r="R28" i="29"/>
  <c r="P31" i="26"/>
  <c r="R13" i="28"/>
  <c r="P30" i="26"/>
  <c r="R22" i="29"/>
  <c r="R24" i="29"/>
  <c r="R42" i="28"/>
  <c r="R17" i="28"/>
  <c r="R26" i="27"/>
  <c r="P22" i="26"/>
  <c r="R23" i="27"/>
  <c r="R36" i="27"/>
  <c r="R18" i="27"/>
  <c r="R40" i="27"/>
  <c r="R18" i="29"/>
  <c r="R32" i="29"/>
  <c r="R23" i="29"/>
  <c r="P23" i="26"/>
  <c r="P43" i="26"/>
  <c r="R12" i="29"/>
  <c r="P42" i="26"/>
  <c r="R21" i="30"/>
  <c r="R14" i="28"/>
  <c r="R17" i="27"/>
  <c r="P15" i="26"/>
  <c r="P27" i="26"/>
  <c r="R39" i="27"/>
  <c r="R19" i="29"/>
  <c r="P40" i="26"/>
  <c r="R24" i="30"/>
  <c r="R31" i="29"/>
  <c r="R30" i="29"/>
  <c r="P45" i="26"/>
  <c r="R11" i="27"/>
  <c r="P32" i="26"/>
  <c r="P25" i="26"/>
  <c r="R15" i="28"/>
  <c r="R20" i="27"/>
  <c r="R29" i="30"/>
  <c r="R25" i="30"/>
  <c r="R18" i="28"/>
  <c r="R40" i="28"/>
  <c r="P37" i="26"/>
  <c r="P39" i="26"/>
  <c r="R33" i="27"/>
  <c r="R19" i="27"/>
  <c r="R12" i="28"/>
  <c r="R32" i="27"/>
  <c r="R15" i="27"/>
  <c r="R25" i="27"/>
  <c r="R27" i="30"/>
  <c r="R36" i="28"/>
  <c r="P26" i="26"/>
  <c r="R14" i="29"/>
  <c r="R20" i="29"/>
  <c r="P44" i="26"/>
  <c r="P38" i="26"/>
  <c r="P36" i="26"/>
  <c r="R19" i="28"/>
  <c r="P33" i="26"/>
  <c r="R11" i="28"/>
  <c r="R34" i="29"/>
  <c r="R17" i="29"/>
  <c r="P29" i="26"/>
  <c r="R13" i="29"/>
  <c r="R9" i="27"/>
  <c r="R26" i="29"/>
  <c r="R41" i="28"/>
  <c r="R21" i="28"/>
  <c r="R29" i="29"/>
  <c r="R28" i="27"/>
  <c r="R20" i="28"/>
  <c r="R27" i="27"/>
  <c r="R43" i="28"/>
  <c r="R37" i="27"/>
  <c r="R21" i="29"/>
  <c r="P24" i="26"/>
  <c r="P41" i="26"/>
  <c r="R27" i="29"/>
  <c r="P17" i="26"/>
  <c r="R25" i="29"/>
  <c r="R31" i="27"/>
  <c r="R38" i="27"/>
  <c r="R15" i="29"/>
  <c r="R14" i="27"/>
  <c r="P28" i="26"/>
  <c r="R16" i="27"/>
  <c r="R23" i="30"/>
  <c r="P19" i="26"/>
  <c r="R33" i="29"/>
  <c r="R16" i="29"/>
  <c r="P16" i="26"/>
  <c r="R30" i="27"/>
  <c r="R8" i="28" l="1"/>
  <c r="P14" i="26"/>
  <c r="P9" i="26" s="1"/>
  <c r="R29" i="28"/>
  <c r="R8" i="30"/>
  <c r="R26" i="28"/>
  <c r="R37" i="28" l="1"/>
  <c r="R28" i="28"/>
  <c r="R39" i="28"/>
  <c r="R8" i="27"/>
  <c r="P35" i="26"/>
  <c r="R22" i="27"/>
  <c r="R30" i="28"/>
  <c r="Q9" i="4"/>
  <c r="P21" i="26"/>
  <c r="R13" i="27"/>
  <c r="R35" i="27"/>
  <c r="Q10" i="4" l="1"/>
  <c r="Q11" i="4"/>
  <c r="Q15" i="4"/>
  <c r="Q13" i="4"/>
  <c r="Q14" i="4"/>
  <c r="Q12" i="4"/>
  <c r="Q16" i="4"/>
  <c r="Q20" i="4"/>
  <c r="Q21" i="4"/>
  <c r="R32" i="28"/>
  <c r="R25" i="28" l="1"/>
  <c r="R31" i="28"/>
  <c r="R27" i="28"/>
  <c r="R38" i="28" l="1"/>
  <c r="R33" i="28"/>
  <c r="R35" i="28" l="1"/>
  <c r="Q19" i="4" l="1"/>
  <c r="R24" i="28"/>
  <c r="Q18" i="4" l="1"/>
  <c r="Q8" i="4" l="1"/>
  <c r="P8" i="26" s="1"/>
</calcChain>
</file>

<file path=xl/sharedStrings.xml><?xml version="1.0" encoding="utf-8"?>
<sst xmlns="http://schemas.openxmlformats.org/spreadsheetml/2006/main" count="2044" uniqueCount="426">
  <si>
    <t>Johor</t>
  </si>
  <si>
    <t>Batu Pahat</t>
  </si>
  <si>
    <t>Kluang</t>
  </si>
  <si>
    <t>Kota Tinggi</t>
  </si>
  <si>
    <t>Mersing</t>
  </si>
  <si>
    <t>Muar</t>
  </si>
  <si>
    <t>Segamat</t>
  </si>
  <si>
    <t>Kelantan</t>
  </si>
  <si>
    <t>Pasir Mas</t>
  </si>
  <si>
    <t>Gua Musang</t>
  </si>
  <si>
    <t>Jeli</t>
  </si>
  <si>
    <t>Kuala Krai</t>
  </si>
  <si>
    <t>Tanah Merah</t>
  </si>
  <si>
    <t>Melaka</t>
  </si>
  <si>
    <t>Alor Gajah</t>
  </si>
  <si>
    <t>Jasin</t>
  </si>
  <si>
    <t>Melaka Tengah</t>
  </si>
  <si>
    <t>Negeri Sembilan</t>
  </si>
  <si>
    <t>Jelebu</t>
  </si>
  <si>
    <t>Tampin</t>
  </si>
  <si>
    <t>Port Dickson</t>
  </si>
  <si>
    <t>Kuala Pilah</t>
  </si>
  <si>
    <t>Jempol</t>
  </si>
  <si>
    <t>Rembau</t>
  </si>
  <si>
    <t>Seremban</t>
  </si>
  <si>
    <t>Pahang</t>
  </si>
  <si>
    <t>Bentong</t>
  </si>
  <si>
    <t>Bera</t>
  </si>
  <si>
    <t>Kuantan</t>
  </si>
  <si>
    <t>Temerloh</t>
  </si>
  <si>
    <t>Raub</t>
  </si>
  <si>
    <t>Pekan</t>
  </si>
  <si>
    <t>Lipis</t>
  </si>
  <si>
    <t>Maran</t>
  </si>
  <si>
    <t>Jerantut</t>
  </si>
  <si>
    <t>Perak</t>
  </si>
  <si>
    <t>Hilir Perak</t>
  </si>
  <si>
    <t>Selangor</t>
  </si>
  <si>
    <t>Hulu Langat</t>
  </si>
  <si>
    <t>Klang</t>
  </si>
  <si>
    <t>Kuala Selangor</t>
  </si>
  <si>
    <t>Kuala Langat</t>
  </si>
  <si>
    <t>Petaling</t>
  </si>
  <si>
    <t>Sepang</t>
  </si>
  <si>
    <t>Terengganu</t>
  </si>
  <si>
    <t>Dungun</t>
  </si>
  <si>
    <t>Kemaman</t>
  </si>
  <si>
    <t>Setiu</t>
  </si>
  <si>
    <t>Besut</t>
  </si>
  <si>
    <t>Sabah</t>
  </si>
  <si>
    <t>Beluran</t>
  </si>
  <si>
    <t>Telupid</t>
  </si>
  <si>
    <t>Sandakan</t>
  </si>
  <si>
    <t>Kota Marudu</t>
  </si>
  <si>
    <t>Pitas</t>
  </si>
  <si>
    <t>Kinabatangan</t>
  </si>
  <si>
    <t>Sarawak</t>
  </si>
  <si>
    <t>Sibu</t>
  </si>
  <si>
    <t>W.P. Kuala Lumpur</t>
  </si>
  <si>
    <t>Kinta</t>
  </si>
  <si>
    <t>Malaysia</t>
  </si>
  <si>
    <r>
      <t xml:space="preserve">Negeri
</t>
    </r>
    <r>
      <rPr>
        <i/>
        <sz val="10"/>
        <color rgb="FF000000"/>
        <rFont val="Arial"/>
        <family val="2"/>
      </rPr>
      <t>State</t>
    </r>
  </si>
  <si>
    <t>Living Quarters</t>
  </si>
  <si>
    <t>Vehicles</t>
  </si>
  <si>
    <t>Manufacturing</t>
  </si>
  <si>
    <t>Business Premises</t>
  </si>
  <si>
    <t>Muallim</t>
  </si>
  <si>
    <t>Tangkak</t>
  </si>
  <si>
    <t>(A) Tempat Kediaman</t>
  </si>
  <si>
    <t>(B) Kenderaan</t>
  </si>
  <si>
    <t>(D) Pembuatan</t>
  </si>
  <si>
    <t>(C) Premis Perniagaan</t>
  </si>
  <si>
    <t>(%)</t>
  </si>
  <si>
    <r>
      <t xml:space="preserve">Negeri/Daerah
</t>
    </r>
    <r>
      <rPr>
        <i/>
        <sz val="10"/>
        <color rgb="FF000000"/>
        <rFont val="Arial"/>
        <family val="2"/>
      </rPr>
      <t>State/District</t>
    </r>
  </si>
  <si>
    <t xml:space="preserve">Peratus Jumlah Kerugian
</t>
  </si>
  <si>
    <t xml:space="preserve"> Loss</t>
  </si>
  <si>
    <t>Percentage of Total</t>
  </si>
  <si>
    <r>
      <t xml:space="preserve">Jumlah Kerugian
</t>
    </r>
    <r>
      <rPr>
        <i/>
        <sz val="10"/>
        <color rgb="FF000000"/>
        <rFont val="Arial"/>
        <family val="2"/>
      </rPr>
      <t>Total Loss</t>
    </r>
  </si>
  <si>
    <r>
      <t xml:space="preserve">Peratus Jumlah Kerugian
</t>
    </r>
    <r>
      <rPr>
        <i/>
        <sz val="10"/>
        <color rgb="FF000000"/>
        <rFont val="Arial"/>
        <family val="2"/>
      </rPr>
      <t>Percentage of Total</t>
    </r>
  </si>
  <si>
    <r>
      <t xml:space="preserve">Tempat Kediaman
</t>
    </r>
    <r>
      <rPr>
        <i/>
        <sz val="10"/>
        <color rgb="FF000000"/>
        <rFont val="Arial"/>
        <family val="2"/>
      </rPr>
      <t>Living Quarters</t>
    </r>
  </si>
  <si>
    <t>%</t>
  </si>
  <si>
    <t>Hulu Selangor</t>
  </si>
  <si>
    <t>Bachok</t>
  </si>
  <si>
    <t>Tumpat</t>
  </si>
  <si>
    <t>Rompin</t>
  </si>
  <si>
    <t>Gombak</t>
  </si>
  <si>
    <t>Sabak Bernam</t>
  </si>
  <si>
    <t>Kuala Nerus</t>
  </si>
  <si>
    <t>Kuala Terengganu</t>
  </si>
  <si>
    <t>Note. "-" not affected by the flood</t>
  </si>
  <si>
    <t>Nota. "-"  tidak terkesan banjir</t>
  </si>
  <si>
    <t xml:space="preserve">% </t>
  </si>
  <si>
    <t>Jadual 3: Peratus Nilai Kerugian Banjir mengikut Negeri</t>
  </si>
  <si>
    <t>Table 3: Percentage on Value of Flood Losses by State</t>
  </si>
  <si>
    <t>Jadual 4: Peratus Nilai Kerugian Banjir mengikut Negeri &amp; Daerah</t>
  </si>
  <si>
    <t>Table 4: Percentage on Value of Flood Losses by State &amp; District</t>
  </si>
  <si>
    <t>Jadual 4: Peratus Nilai Kerugian Banjir mengikut Negeri &amp; Daerah (samb.)</t>
  </si>
  <si>
    <t>Table 4: Percentage on Value of Flood Losses by State &amp; District (cont'd)</t>
  </si>
  <si>
    <t>Jadual 5: Peratus Nilai Kerugian Banjir mengikut Negeri &amp; Kategori</t>
  </si>
  <si>
    <t>Jadual 6: Peratus Nilai Kerugian Banjir mengikut Negeri, Daerah &amp; Kategori</t>
  </si>
  <si>
    <t>Jadual 6: Peratus Nilai Kerugian Banjir mengikut Negeri, Daerah &amp; Kategori (samb.)</t>
  </si>
  <si>
    <t>Table 5: Percentage on Value of Flood Losses by State &amp; Category</t>
  </si>
  <si>
    <t xml:space="preserve">Table 6: Percentage on Value of Flood Losses by State, District &amp; Category </t>
  </si>
  <si>
    <t>Table 6: Percentage on Value of Flood Losses by State, District &amp; Category (cont'd)</t>
  </si>
  <si>
    <r>
      <t xml:space="preserve">Nilai Kerugian Banjir
</t>
    </r>
    <r>
      <rPr>
        <i/>
        <sz val="10"/>
        <color theme="1"/>
        <rFont val="Arial"/>
        <family val="2"/>
      </rPr>
      <t>Value of Flood Losses</t>
    </r>
  </si>
  <si>
    <t xml:space="preserve">Nota. </t>
  </si>
  <si>
    <t>Johor Bahru</t>
  </si>
  <si>
    <t>Kulai</t>
  </si>
  <si>
    <t>Pontian</t>
  </si>
  <si>
    <t>Kedah</t>
  </si>
  <si>
    <t>Baling</t>
  </si>
  <si>
    <t>Bandar Baharu</t>
  </si>
  <si>
    <t>Kota Setar</t>
  </si>
  <si>
    <t>Kuala Muda</t>
  </si>
  <si>
    <t>Kubang Pasu</t>
  </si>
  <si>
    <t>Kulim</t>
  </si>
  <si>
    <t>Langkawi</t>
  </si>
  <si>
    <t>Padang Terap</t>
  </si>
  <si>
    <t>Pendang</t>
  </si>
  <si>
    <t>Pokok Sena</t>
  </si>
  <si>
    <t>Sik</t>
  </si>
  <si>
    <t>Yan</t>
  </si>
  <si>
    <t>Kecil Lojing</t>
  </si>
  <si>
    <t>Kota Bharu</t>
  </si>
  <si>
    <t>Machang</t>
  </si>
  <si>
    <t>Pasir Puteh</t>
  </si>
  <si>
    <t>Cameron Highlands</t>
  </si>
  <si>
    <t>Pulau Pinang</t>
  </si>
  <si>
    <t>Barat Daya</t>
  </si>
  <si>
    <t>Seberang Perai Tengah</t>
  </si>
  <si>
    <t>Seberang Perai Utara</t>
  </si>
  <si>
    <t>Seberang Perai Selatan</t>
  </si>
  <si>
    <t>Timur Laut</t>
  </si>
  <si>
    <t>Bagan Datuk</t>
  </si>
  <si>
    <t>Batang Padang</t>
  </si>
  <si>
    <t>Kampar</t>
  </si>
  <si>
    <t>Kerian</t>
  </si>
  <si>
    <t>Kuala Kangsar</t>
  </si>
  <si>
    <t>Larut dan Matang</t>
  </si>
  <si>
    <t>Manjung</t>
  </si>
  <si>
    <t>Perak Tengah</t>
  </si>
  <si>
    <t>Selama</t>
  </si>
  <si>
    <t>Ulu Langat</t>
  </si>
  <si>
    <t>Ulu Selangor</t>
  </si>
  <si>
    <t>Hulu Terengganu</t>
  </si>
  <si>
    <t>Marang</t>
  </si>
  <si>
    <t>Beaufort</t>
  </si>
  <si>
    <t>Kalabakan</t>
  </si>
  <si>
    <t>Keningau</t>
  </si>
  <si>
    <t>Kota Belud</t>
  </si>
  <si>
    <t>Kota Kinabalu</t>
  </si>
  <si>
    <t>Kuala Penyu</t>
  </si>
  <si>
    <t>Kudat</t>
  </si>
  <si>
    <t>Kunak</t>
  </si>
  <si>
    <t>Lahad Datu</t>
  </si>
  <si>
    <t>Nabawan</t>
  </si>
  <si>
    <t>Papar</t>
  </si>
  <si>
    <t>Penampang</t>
  </si>
  <si>
    <t>Putatan</t>
  </si>
  <si>
    <t>Ranau</t>
  </si>
  <si>
    <t>Semporna</t>
  </si>
  <si>
    <t>Sipitang</t>
  </si>
  <si>
    <t>Tambunan</t>
  </si>
  <si>
    <t>Tawau</t>
  </si>
  <si>
    <t>Tenom</t>
  </si>
  <si>
    <t>Tongod</t>
  </si>
  <si>
    <t>Tuaran</t>
  </si>
  <si>
    <t>Asajaya</t>
  </si>
  <si>
    <t>Bau</t>
  </si>
  <si>
    <t>Belaga</t>
  </si>
  <si>
    <t>Beluru</t>
  </si>
  <si>
    <t>Betong</t>
  </si>
  <si>
    <t>Bintulu</t>
  </si>
  <si>
    <t>Bukit Mabong</t>
  </si>
  <si>
    <t>Dalat</t>
  </si>
  <si>
    <t>Daro</t>
  </si>
  <si>
    <t>Julau</t>
  </si>
  <si>
    <t>Kabong</t>
  </si>
  <si>
    <t>Kanowit</t>
  </si>
  <si>
    <t>Kapit</t>
  </si>
  <si>
    <t>Kuching</t>
  </si>
  <si>
    <t>Lawas</t>
  </si>
  <si>
    <t>Limbang</t>
  </si>
  <si>
    <t>Lubok Antu</t>
  </si>
  <si>
    <t>Lundu</t>
  </si>
  <si>
    <t>Marudi</t>
  </si>
  <si>
    <t>Matu</t>
  </si>
  <si>
    <t>Miri</t>
  </si>
  <si>
    <t>Mukah</t>
  </si>
  <si>
    <t>Pakan</t>
  </si>
  <si>
    <t>Pusa</t>
  </si>
  <si>
    <t>Saratok</t>
  </si>
  <si>
    <t>Sarikei</t>
  </si>
  <si>
    <t>Sebauh</t>
  </si>
  <si>
    <t>Selangau</t>
  </si>
  <si>
    <t>Simunjan</t>
  </si>
  <si>
    <t>Song</t>
  </si>
  <si>
    <t>Sri Aman</t>
  </si>
  <si>
    <t>Subis</t>
  </si>
  <si>
    <t>Tanjung Manis</t>
  </si>
  <si>
    <t>Tatau</t>
  </si>
  <si>
    <t>Tebedu</t>
  </si>
  <si>
    <t>Telang Usan</t>
  </si>
  <si>
    <t>W.P. Labuan</t>
  </si>
  <si>
    <t>W.P. Putrajaya</t>
  </si>
  <si>
    <t>Perlis</t>
  </si>
  <si>
    <t xml:space="preserve">Notes. </t>
  </si>
  <si>
    <t>**Berdasarkan kepada rekod Pihak Berkuasa Tempatan.</t>
  </si>
  <si>
    <t xml:space="preserve">   According to the Local Authority record.</t>
  </si>
  <si>
    <t xml:space="preserve">Tanah Merah </t>
  </si>
  <si>
    <t>Meradong</t>
  </si>
  <si>
    <t>Jadual 1: Statistik Bazar Ramadan dan Aidilfitri mengikut Negeri, 2022, 2023 dan 2025</t>
  </si>
  <si>
    <r>
      <t xml:space="preserve">Bilangan gerai perniagaan**
</t>
    </r>
    <r>
      <rPr>
        <i/>
        <sz val="10"/>
        <rFont val="Arial"/>
        <family val="2"/>
      </rPr>
      <t>Number of business stalls</t>
    </r>
  </si>
  <si>
    <r>
      <t xml:space="preserve">Jumlah pekerja
</t>
    </r>
    <r>
      <rPr>
        <i/>
        <sz val="10"/>
        <color theme="1"/>
        <rFont val="Arial"/>
        <family val="2"/>
      </rPr>
      <t>Total number of persons engaged</t>
    </r>
  </si>
  <si>
    <r>
      <t xml:space="preserve">Nilai jualan  (RM' 000)
</t>
    </r>
    <r>
      <rPr>
        <i/>
        <sz val="10"/>
        <color rgb="FF000000"/>
        <rFont val="Arial"/>
        <family val="2"/>
      </rPr>
      <t>Sales value (RM' 000)</t>
    </r>
  </si>
  <si>
    <t>Jadual 1.1: Statistik Bazar Ramadan dan Aidilfitri mengikut Negeri &amp; Daerah, 2022, 2023 dan 2025</t>
  </si>
  <si>
    <t>Jadual 1.1: Statistik Bazar Ramadan dan Aidilfitri mengikut Negeri &amp; Daerah, 2022, 2023 dan 2025 (samb.)</t>
  </si>
  <si>
    <t>Jadual 2: Statistik Bazar Ramadan mengikut Negeri, 2022, 2023 dan 2025</t>
  </si>
  <si>
    <t>Jadual 2.1: Statistik Bazar Ramadan mengikut Negeri &amp; Daerah, 2022, 2023 dan 2025</t>
  </si>
  <si>
    <t>Jadual 2.1: Statistik Bazar Ramadan mengikut Negeri &amp; Daerah, 2022, 2023 dan 2025 (samb.)</t>
  </si>
  <si>
    <t>Jadual 3.1: Statistik Bazar Aidilfitri mengikut Negeri &amp; Daerah, 2022, 2023 dan 2025 (samb.)</t>
  </si>
  <si>
    <t>Table 1: Statistics of Ramadan and Aidilfitri Bazaars by State, 2022, 2023 and 2025</t>
  </si>
  <si>
    <t>Table 1.1: Statistics of Ramadan and Aidilfitri Bazaars by State &amp; District, 2022, 2023 and 2025</t>
  </si>
  <si>
    <t>Table 1.1: Statistics of Ramadan and Aidilfitri Bazaars by State &amp; District, 2022, 2023 and 2025 (cont'd)</t>
  </si>
  <si>
    <t>Table 2: Statistics of Ramadan Bazaars by State, 2022, 2023 and 2025</t>
  </si>
  <si>
    <t>Table 2.1: Statistics of Ramadan Bazaars by State &amp; District, 2022, 2023 and 2025</t>
  </si>
  <si>
    <t>Table 2.1: Statistics of Ramadan Bazaars by State &amp; District, 2022, 2023 and 2025 (cont'd)</t>
  </si>
  <si>
    <t>Table 3.1: Statistics of Aidilfitri Bazaars by State &amp; District, 2022, 2023 and 2025 (cont'd)</t>
  </si>
  <si>
    <r>
      <t xml:space="preserve">Penduduk ('000)*
</t>
    </r>
    <r>
      <rPr>
        <i/>
        <sz val="10"/>
        <color rgb="FF000000"/>
        <rFont val="Arial"/>
        <family val="2"/>
      </rPr>
      <t>Population ('000)</t>
    </r>
  </si>
  <si>
    <r>
      <t xml:space="preserve">Kod
</t>
    </r>
    <r>
      <rPr>
        <i/>
        <sz val="10"/>
        <color rgb="FF000000"/>
        <rFont val="Arial"/>
        <family val="2"/>
      </rPr>
      <t>Code</t>
    </r>
  </si>
  <si>
    <t>0101</t>
  </si>
  <si>
    <t>0102</t>
  </si>
  <si>
    <t>0103</t>
  </si>
  <si>
    <t>0104</t>
  </si>
  <si>
    <t>0109</t>
  </si>
  <si>
    <t>0105</t>
  </si>
  <si>
    <t>0106</t>
  </si>
  <si>
    <t>0107</t>
  </si>
  <si>
    <t>0108</t>
  </si>
  <si>
    <t>0110</t>
  </si>
  <si>
    <t/>
  </si>
  <si>
    <t>0201</t>
  </si>
  <si>
    <t>0202</t>
  </si>
  <si>
    <t>0203</t>
  </si>
  <si>
    <t>0204</t>
  </si>
  <si>
    <t>0205</t>
  </si>
  <si>
    <t>0206</t>
  </si>
  <si>
    <t>0207</t>
  </si>
  <si>
    <t>0208</t>
  </si>
  <si>
    <t>0211</t>
  </si>
  <si>
    <t>0212</t>
  </si>
  <si>
    <t>0209</t>
  </si>
  <si>
    <t>0210</t>
  </si>
  <si>
    <t>0301</t>
  </si>
  <si>
    <t>0310</t>
  </si>
  <si>
    <t>0311</t>
  </si>
  <si>
    <t>0302</t>
  </si>
  <si>
    <t>0309</t>
  </si>
  <si>
    <t>0303</t>
  </si>
  <si>
    <t>0304</t>
  </si>
  <si>
    <t>0305</t>
  </si>
  <si>
    <t>0307</t>
  </si>
  <si>
    <t>0401</t>
  </si>
  <si>
    <t>0402</t>
  </si>
  <si>
    <t>0403</t>
  </si>
  <si>
    <t>0306</t>
  </si>
  <si>
    <t>0501</t>
  </si>
  <si>
    <t>0507</t>
  </si>
  <si>
    <t>0502</t>
  </si>
  <si>
    <t>0503</t>
  </si>
  <si>
    <t>0504</t>
  </si>
  <si>
    <t>0505</t>
  </si>
  <si>
    <t>0506</t>
  </si>
  <si>
    <t>0601</t>
  </si>
  <si>
    <t>0611</t>
  </si>
  <si>
    <t>0602</t>
  </si>
  <si>
    <t>0603</t>
  </si>
  <si>
    <t>0604</t>
  </si>
  <si>
    <t>0605</t>
  </si>
  <si>
    <t>0610</t>
  </si>
  <si>
    <t>0606</t>
  </si>
  <si>
    <t>0607</t>
  </si>
  <si>
    <t>0609</t>
  </si>
  <si>
    <t>0608</t>
  </si>
  <si>
    <t>0705</t>
  </si>
  <si>
    <t>0701</t>
  </si>
  <si>
    <t>0702</t>
  </si>
  <si>
    <t>0703</t>
  </si>
  <si>
    <t>0704</t>
  </si>
  <si>
    <t>0812</t>
  </si>
  <si>
    <t>0801</t>
  </si>
  <si>
    <t>0807</t>
  </si>
  <si>
    <t>0808</t>
  </si>
  <si>
    <t>0810</t>
  </si>
  <si>
    <t>0804</t>
  </si>
  <si>
    <t>0803</t>
  </si>
  <si>
    <t>0805</t>
  </si>
  <si>
    <t>0806</t>
  </si>
  <si>
    <t>0802</t>
  </si>
  <si>
    <t>0811</t>
  </si>
  <si>
    <t>0809</t>
  </si>
  <si>
    <t>0813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</si>
  <si>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</si>
  <si>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</si>
  <si>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</si>
  <si>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</si>
  <si>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</si>
  <si>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</si>
  <si>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</si>
  <si>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</si>
  <si>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</si>
  <si>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1101</t>
  </si>
  <si>
    <t>1106</t>
  </si>
  <si>
    <t>1108</t>
  </si>
  <si>
    <t>1105</t>
  </si>
  <si>
    <t>1107</t>
  </si>
  <si>
    <t>1216</t>
  </si>
  <si>
    <t>1206</t>
  </si>
  <si>
    <t>1227</t>
  </si>
  <si>
    <t>1221</t>
  </si>
  <si>
    <t>1205</t>
  </si>
  <si>
    <t>1209</t>
  </si>
  <si>
    <t>1207</t>
  </si>
  <si>
    <t>1214</t>
  </si>
  <si>
    <t>1217</t>
  </si>
  <si>
    <t>1213</t>
  </si>
  <si>
    <t>1223</t>
  </si>
  <si>
    <t>1202</t>
  </si>
  <si>
    <t>1220</t>
  </si>
  <si>
    <t>1212</t>
  </si>
  <si>
    <t>1211</t>
  </si>
  <si>
    <t>1215</t>
  </si>
  <si>
    <t>1225</t>
  </si>
  <si>
    <t>1208</t>
  </si>
  <si>
    <t>1204</t>
  </si>
  <si>
    <t>1203</t>
  </si>
  <si>
    <t>1218</t>
  </si>
  <si>
    <t>1222</t>
  </si>
  <si>
    <t>1201</t>
  </si>
  <si>
    <t>1226</t>
  </si>
  <si>
    <t>1219</t>
  </si>
  <si>
    <t>1224</t>
  </si>
  <si>
    <t>1210</t>
  </si>
  <si>
    <t>1329</t>
  </si>
  <si>
    <t>1302</t>
  </si>
  <si>
    <t>1323</t>
  </si>
  <si>
    <t>1309</t>
  </si>
  <si>
    <t>1319</t>
  </si>
  <si>
    <t>1316</t>
  </si>
  <si>
    <t>1313</t>
  </si>
  <si>
    <t>1314</t>
  </si>
  <si>
    <t>1318</t>
  </si>
  <si>
    <t>1321</t>
  </si>
  <si>
    <t>1301</t>
  </si>
  <si>
    <t>1327</t>
  </si>
  <si>
    <t>1326</t>
  </si>
  <si>
    <t>1308</t>
  </si>
  <si>
    <t>1303</t>
  </si>
  <si>
    <t>1325</t>
  </si>
  <si>
    <t>1328</t>
  </si>
  <si>
    <t>1324</t>
  </si>
  <si>
    <t>1317</t>
  </si>
  <si>
    <t>1304</t>
  </si>
  <si>
    <t>1310</t>
  </si>
  <si>
    <t>1311</t>
  </si>
  <si>
    <t>1305</t>
  </si>
  <si>
    <t>1315</t>
  </si>
  <si>
    <t>1306</t>
  </si>
  <si>
    <t>1322</t>
  </si>
  <si>
    <t>1307</t>
  </si>
  <si>
    <t>1320</t>
  </si>
  <si>
    <t xml:space="preserve">  Includes district of Siburan</t>
  </si>
  <si>
    <t>***Termasuk daerah Siburan</t>
  </si>
  <si>
    <t>Serian***</t>
  </si>
  <si>
    <t>Samarahan****</t>
  </si>
  <si>
    <t>****Termasuk daerah Gedong</t>
  </si>
  <si>
    <t xml:space="preserve">  Includes district of Gedong</t>
  </si>
  <si>
    <t>0308</t>
  </si>
  <si>
    <t>1312</t>
  </si>
  <si>
    <t>1102</t>
  </si>
  <si>
    <t>1103</t>
  </si>
  <si>
    <t>1104</t>
  </si>
  <si>
    <t>09</t>
  </si>
  <si>
    <t>14</t>
  </si>
  <si>
    <t>15</t>
  </si>
  <si>
    <t>16</t>
  </si>
  <si>
    <t>Nilai Jualan Bazar Aidilfitri mengikut Negeri dan Daerah, 2022 &amp; 2023</t>
  </si>
  <si>
    <t>Negeri</t>
  </si>
  <si>
    <t>Daerah</t>
  </si>
  <si>
    <t>Bil Tapak 2022</t>
  </si>
  <si>
    <t>Bil Tapak 2023</t>
  </si>
  <si>
    <t>Bil Tapak 2025</t>
  </si>
  <si>
    <t>Peratus (%)</t>
  </si>
  <si>
    <t>Bil Pekerja 2022</t>
  </si>
  <si>
    <t xml:space="preserve">Bil Pekerja 2023 </t>
  </si>
  <si>
    <t>Bil Pekerja 2025</t>
  </si>
  <si>
    <t>Jumlah Jualan Sebulan 2022 (RM)</t>
  </si>
  <si>
    <t>Jumlah Jualan Sebulan 2023 (RM)</t>
  </si>
  <si>
    <t>Jumlah Jualan Sebulan 2025 (RM)</t>
  </si>
  <si>
    <t>Purata Jualan sebulan 2022 (RM)</t>
  </si>
  <si>
    <t>Purata Jualan sebulan 2023 (RM)</t>
  </si>
  <si>
    <t>Purata Jualan sebulan 2025 (RM)</t>
  </si>
  <si>
    <t>Jumlah</t>
  </si>
  <si>
    <t>JOHOR</t>
  </si>
  <si>
    <t>KEDAH</t>
  </si>
  <si>
    <t>Lojing</t>
  </si>
  <si>
    <t>Cameron Highland</t>
  </si>
  <si>
    <t>Gerik</t>
  </si>
  <si>
    <t>Manjung (Dinding)</t>
  </si>
  <si>
    <t>Ulu Perak</t>
  </si>
  <si>
    <t>-</t>
  </si>
  <si>
    <t>Lingga</t>
  </si>
  <si>
    <t>Pantu</t>
  </si>
  <si>
    <t>Samarahan</t>
  </si>
  <si>
    <t>Serian</t>
  </si>
  <si>
    <t>Gedong</t>
  </si>
  <si>
    <t>Siburan</t>
  </si>
  <si>
    <t>WP Labuan</t>
  </si>
  <si>
    <t>WP Putrajaya</t>
  </si>
  <si>
    <t>WPKL</t>
  </si>
  <si>
    <t>WP Kuala Lumpur</t>
  </si>
  <si>
    <t>Jumlah keseluruhan</t>
  </si>
  <si>
    <t>Jadual 3: Statistik Bazar Aidilfitri mengikut Negeri, 2022, 2023 dan 2025 (samb.)</t>
  </si>
  <si>
    <t>Table 3: Statistics of Aidilfitri Bazaars by State, 2022, 2023 and 2025 (cont'd)</t>
  </si>
  <si>
    <t xml:space="preserve">*Bilangan Penduduk merujuk kepada Anggaran Penduduk Semasa, Malaysia, 2024. </t>
  </si>
  <si>
    <t xml:space="preserve">  Number of Population refers to the Current Population Estimates, Malaysia,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</si>
</sst>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_-;\-* #,##0.0_-;_-* &quot;-&quot;??_-;_-@_-"/>
    <numFmt numFmtId="166" formatCode="_-* #,##0_-;\-* #,##0_-;_-* &quot;-&quot;??_-;_-@_-"/>
    <numFmt numFmtId="167" formatCode="_(* #,##0_);_(* \(#,##0\);_(* &quot;-&quot;??_);_(@_)"/>
    <numFmt numFmtId="168" formatCode="00"/>
    <numFmt numFmtId="169" formatCode="_(* #,##0.0_);_(* \(#,##0.0\);_(* &quot;-&quot;??_);_(@_)"/>
    <numFmt numFmtId="170" formatCode="#,##0;\-#,##0;&quot;-&quot;"/>
    <numFmt numFmtId="171" formatCode="#,##0;\-#,##0;&quot;-   &quot;"/>
    <numFmt numFmtId="172" formatCode="#,##0.0"/>
    <numFmt numFmtId="173" formatCode="0.0"/>
  </numFmts>
  <fonts count="4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i/>
      <sz val="10"/>
      <color rgb="FF000000"/>
      <name val="Arial"/>
      <family val="2"/>
    </font>
    <font>
      <i/>
      <sz val="10"/>
      <color rgb="FF000000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i/>
      <sz val="10"/>
      <color rgb="FFFF000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name val="Arial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rgb="FF0000CC"/>
      <name val="Arial"/>
      <family val="2"/>
    </font>
    <font>
      <sz val="12"/>
      <color theme="1"/>
      <name val="Arial"/>
      <family val="2"/>
    </font>
    <font>
      <b/>
      <sz val="12"/>
      <color rgb="FF0000CC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8598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2" tint="-0.14999847407452621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theme="2" tint="-0.249977111117893"/>
        <bgColor rgb="FFF2F2F2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63E58"/>
      </bottom>
      <diagonal/>
    </border>
    <border>
      <left/>
      <right/>
      <top style="medium">
        <color rgb="FF063E58"/>
      </top>
      <bottom/>
      <diagonal/>
    </border>
  </borders>
  <cellStyleXfs count="47">
    <xf numFmtId="0" fontId="0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17" fillId="0" borderId="0" applyNumberFormat="0" applyFill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7" applyNumberFormat="0" applyAlignment="0" applyProtection="0"/>
    <xf numFmtId="0" fontId="25" fillId="9" borderId="8" applyNumberFormat="0" applyAlignment="0" applyProtection="0"/>
    <xf numFmtId="0" fontId="26" fillId="9" borderId="7" applyNumberFormat="0" applyAlignment="0" applyProtection="0"/>
    <xf numFmtId="0" fontId="27" fillId="0" borderId="9" applyNumberFormat="0" applyFill="0" applyAlignment="0" applyProtection="0"/>
    <xf numFmtId="0" fontId="28" fillId="10" borderId="10" applyNumberFormat="0" applyAlignment="0" applyProtection="0"/>
    <xf numFmtId="0" fontId="29" fillId="0" borderId="0" applyNumberFormat="0" applyFill="0" applyBorder="0" applyAlignment="0" applyProtection="0"/>
    <xf numFmtId="0" fontId="6" fillId="11" borderId="11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12" applyNumberFormat="0" applyFill="0" applyAlignment="0" applyProtection="0"/>
    <xf numFmtId="0" fontId="32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32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32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32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32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32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43" fontId="6" fillId="0" borderId="0" applyFont="0" applyFill="0" applyBorder="0" applyAlignment="0" applyProtection="0"/>
    <xf numFmtId="0" fontId="37" fillId="0" borderId="0"/>
  </cellStyleXfs>
  <cellXfs count="354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left" vertical="center"/>
    </xf>
    <xf numFmtId="0" fontId="2" fillId="0" borderId="1" xfId="0" applyFont="1" applyBorder="1"/>
    <xf numFmtId="0" fontId="1" fillId="0" borderId="1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3" fillId="2" borderId="0" xfId="0" applyFont="1" applyFill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0" fontId="10" fillId="0" borderId="0" xfId="0" applyFont="1" applyAlignment="1">
      <alignment vertical="top"/>
    </xf>
    <xf numFmtId="165" fontId="3" fillId="2" borderId="0" xfId="1" applyNumberFormat="1" applyFont="1" applyFill="1" applyBorder="1" applyAlignment="1">
      <alignment horizontal="right" vertical="center" wrapText="1"/>
    </xf>
    <xf numFmtId="165" fontId="4" fillId="0" borderId="0" xfId="1" applyNumberFormat="1" applyFont="1" applyBorder="1" applyAlignment="1">
      <alignment horizontal="right" vertical="center"/>
    </xf>
    <xf numFmtId="166" fontId="4" fillId="0" borderId="0" xfId="1" applyNumberFormat="1" applyFont="1" applyBorder="1" applyAlignment="1">
      <alignment horizontal="right" vertical="center"/>
    </xf>
    <xf numFmtId="166" fontId="5" fillId="0" borderId="0" xfId="1" applyNumberFormat="1" applyFont="1" applyBorder="1" applyAlignment="1">
      <alignment horizontal="right" vertical="center"/>
    </xf>
    <xf numFmtId="166" fontId="5" fillId="0" borderId="0" xfId="1" applyNumberFormat="1" applyFont="1" applyBorder="1" applyAlignment="1">
      <alignment horizontal="right"/>
    </xf>
    <xf numFmtId="165" fontId="5" fillId="0" borderId="0" xfId="1" applyNumberFormat="1" applyFont="1" applyBorder="1" applyAlignment="1">
      <alignment horizontal="right" vertical="center"/>
    </xf>
    <xf numFmtId="165" fontId="1" fillId="2" borderId="0" xfId="1" applyNumberFormat="1" applyFont="1" applyFill="1" applyBorder="1" applyAlignment="1">
      <alignment horizontal="right"/>
    </xf>
    <xf numFmtId="165" fontId="5" fillId="0" borderId="0" xfId="1" applyNumberFormat="1" applyFont="1" applyBorder="1" applyAlignment="1">
      <alignment horizontal="right"/>
    </xf>
    <xf numFmtId="165" fontId="5" fillId="0" borderId="0" xfId="1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165" fontId="4" fillId="0" borderId="0" xfId="1" applyNumberFormat="1" applyFont="1" applyFill="1" applyBorder="1" applyAlignment="1">
      <alignment horizontal="right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166" fontId="11" fillId="2" borderId="0" xfId="1" applyNumberFormat="1" applyFont="1" applyFill="1" applyBorder="1" applyAlignment="1">
      <alignment horizontal="right" vertical="center" wrapText="1"/>
    </xf>
    <xf numFmtId="0" fontId="11" fillId="2" borderId="0" xfId="0" applyFont="1" applyFill="1" applyAlignment="1">
      <alignment horizontal="right" vertical="center" wrapText="1"/>
    </xf>
    <xf numFmtId="165" fontId="2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horizontal="right" vertical="center" wrapText="1"/>
    </xf>
    <xf numFmtId="165" fontId="4" fillId="0" borderId="0" xfId="0" applyNumberFormat="1" applyFont="1" applyAlignment="1">
      <alignment vertical="center" wrapText="1"/>
    </xf>
    <xf numFmtId="165" fontId="4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right"/>
    </xf>
    <xf numFmtId="165" fontId="4" fillId="0" borderId="0" xfId="1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166" fontId="5" fillId="0" borderId="0" xfId="1" applyNumberFormat="1" applyFont="1" applyAlignment="1">
      <alignment horizontal="right" vertical="center"/>
    </xf>
    <xf numFmtId="166" fontId="4" fillId="0" borderId="0" xfId="1" applyNumberFormat="1" applyFont="1" applyFill="1" applyBorder="1" applyAlignment="1">
      <alignment horizontal="right" vertical="center"/>
    </xf>
    <xf numFmtId="165" fontId="3" fillId="2" borderId="0" xfId="1" applyNumberFormat="1" applyFont="1" applyFill="1" applyBorder="1" applyAlignment="1">
      <alignment horizontal="right" vertical="center"/>
    </xf>
    <xf numFmtId="165" fontId="3" fillId="2" borderId="0" xfId="0" applyNumberFormat="1" applyFont="1" applyFill="1" applyAlignment="1">
      <alignment horizontal="right" vertical="center"/>
    </xf>
    <xf numFmtId="165" fontId="12" fillId="0" borderId="0" xfId="1" applyNumberFormat="1" applyFont="1" applyFill="1" applyBorder="1" applyAlignment="1">
      <alignment horizontal="right" vertical="center" wrapText="1"/>
    </xf>
    <xf numFmtId="166" fontId="3" fillId="0" borderId="0" xfId="1" applyNumberFormat="1" applyFont="1" applyFill="1" applyBorder="1" applyAlignment="1">
      <alignment horizontal="right" vertical="center"/>
    </xf>
    <xf numFmtId="166" fontId="8" fillId="0" borderId="0" xfId="1" applyNumberFormat="1" applyFont="1" applyFill="1" applyBorder="1" applyAlignment="1">
      <alignment horizontal="right" vertical="center"/>
    </xf>
    <xf numFmtId="165" fontId="4" fillId="0" borderId="0" xfId="1" applyNumberFormat="1" applyFont="1" applyFill="1" applyBorder="1" applyAlignment="1">
      <alignment horizontal="right" vertical="center"/>
    </xf>
    <xf numFmtId="166" fontId="3" fillId="2" borderId="0" xfId="1" applyNumberFormat="1" applyFont="1" applyFill="1" applyBorder="1" applyAlignment="1">
      <alignment horizontal="right" vertical="center"/>
    </xf>
    <xf numFmtId="166" fontId="3" fillId="2" borderId="0" xfId="0" applyNumberFormat="1" applyFont="1" applyFill="1" applyAlignment="1">
      <alignment horizontal="right" vertical="center"/>
    </xf>
    <xf numFmtId="166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horizontal="right" vertical="center"/>
    </xf>
    <xf numFmtId="165" fontId="1" fillId="2" borderId="0" xfId="0" applyNumberFormat="1" applyFont="1" applyFill="1" applyAlignment="1">
      <alignment horizontal="right"/>
    </xf>
    <xf numFmtId="165" fontId="5" fillId="0" borderId="0" xfId="0" applyNumberFormat="1" applyFont="1" applyAlignment="1">
      <alignment horizontal="right"/>
    </xf>
    <xf numFmtId="165" fontId="12" fillId="0" borderId="0" xfId="1" applyNumberFormat="1" applyFont="1" applyFill="1" applyBorder="1" applyAlignment="1">
      <alignment horizontal="right" vertical="center"/>
    </xf>
    <xf numFmtId="165" fontId="4" fillId="0" borderId="0" xfId="1" applyNumberFormat="1" applyFont="1" applyBorder="1" applyAlignment="1">
      <alignment vertical="center"/>
    </xf>
    <xf numFmtId="165" fontId="5" fillId="2" borderId="0" xfId="0" applyNumberFormat="1" applyFont="1" applyFill="1"/>
    <xf numFmtId="165" fontId="12" fillId="0" borderId="0" xfId="0" applyNumberFormat="1" applyFont="1" applyAlignment="1">
      <alignment horizontal="right" vertical="center"/>
    </xf>
    <xf numFmtId="165" fontId="2" fillId="0" borderId="0" xfId="0" applyNumberFormat="1" applyFont="1"/>
    <xf numFmtId="167" fontId="4" fillId="0" borderId="0" xfId="1" applyNumberFormat="1" applyFont="1" applyBorder="1" applyAlignment="1">
      <alignment horizontal="right" vertical="center"/>
    </xf>
    <xf numFmtId="0" fontId="14" fillId="0" borderId="0" xfId="0" applyFont="1"/>
    <xf numFmtId="0" fontId="15" fillId="0" borderId="0" xfId="0" applyFont="1"/>
    <xf numFmtId="0" fontId="3" fillId="4" borderId="0" xfId="0" applyFont="1" applyFill="1" applyAlignment="1">
      <alignment horizontal="center" vertical="top" wrapText="1"/>
    </xf>
    <xf numFmtId="0" fontId="1" fillId="4" borderId="0" xfId="0" applyFont="1" applyFill="1" applyAlignment="1">
      <alignment horizontal="center" vertical="top"/>
    </xf>
    <xf numFmtId="0" fontId="9" fillId="4" borderId="0" xfId="0" applyFont="1" applyFill="1" applyAlignment="1">
      <alignment horizontal="center" vertical="top" wrapText="1"/>
    </xf>
    <xf numFmtId="0" fontId="9" fillId="4" borderId="0" xfId="0" applyFont="1" applyFill="1" applyAlignment="1">
      <alignment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3" fillId="4" borderId="0" xfId="0" applyFont="1" applyFill="1" applyAlignment="1">
      <alignment horizontal="right" vertical="top" wrapText="1"/>
    </xf>
    <xf numFmtId="0" fontId="9" fillId="4" borderId="0" xfId="0" applyFont="1" applyFill="1" applyAlignment="1">
      <alignment horizontal="right" vertical="top" wrapText="1"/>
    </xf>
    <xf numFmtId="0" fontId="3" fillId="4" borderId="0" xfId="0" quotePrefix="1" applyFont="1" applyFill="1" applyAlignment="1">
      <alignment horizontal="right" vertical="top" wrapText="1"/>
    </xf>
    <xf numFmtId="0" fontId="9" fillId="4" borderId="0" xfId="0" quotePrefix="1" applyFont="1" applyFill="1" applyAlignment="1">
      <alignment horizontal="right" vertical="top" wrapText="1"/>
    </xf>
    <xf numFmtId="0" fontId="3" fillId="4" borderId="1" xfId="0" applyFont="1" applyFill="1" applyBorder="1" applyAlignment="1">
      <alignment horizontal="right" vertical="center" wrapText="1"/>
    </xf>
    <xf numFmtId="0" fontId="3" fillId="4" borderId="0" xfId="0" applyFont="1" applyFill="1" applyAlignment="1">
      <alignment horizontal="left" vertical="top" wrapText="1"/>
    </xf>
    <xf numFmtId="0" fontId="9" fillId="4" borderId="1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right" vertical="center"/>
    </xf>
    <xf numFmtId="166" fontId="1" fillId="2" borderId="0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66" fontId="5" fillId="0" borderId="0" xfId="1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wrapText="1"/>
    </xf>
    <xf numFmtId="0" fontId="5" fillId="0" borderId="0" xfId="0" applyFont="1"/>
    <xf numFmtId="0" fontId="4" fillId="0" borderId="0" xfId="0" applyFont="1" applyAlignment="1">
      <alignment wrapText="1"/>
    </xf>
    <xf numFmtId="165" fontId="4" fillId="0" borderId="0" xfId="1" applyNumberFormat="1" applyFont="1" applyBorder="1" applyAlignment="1"/>
    <xf numFmtId="165" fontId="4" fillId="0" borderId="0" xfId="0" applyNumberFormat="1" applyFont="1"/>
    <xf numFmtId="165" fontId="4" fillId="0" borderId="0" xfId="1" applyNumberFormat="1" applyFont="1" applyBorder="1" applyAlignment="1">
      <alignment horizontal="right"/>
    </xf>
    <xf numFmtId="165" fontId="4" fillId="0" borderId="0" xfId="0" applyNumberFormat="1" applyFont="1" applyAlignment="1">
      <alignment horizontal="right"/>
    </xf>
    <xf numFmtId="0" fontId="4" fillId="0" borderId="0" xfId="0" applyFont="1"/>
    <xf numFmtId="165" fontId="5" fillId="0" borderId="0" xfId="0" applyNumberFormat="1" applyFont="1"/>
    <xf numFmtId="165" fontId="5" fillId="0" borderId="0" xfId="1" applyNumberFormat="1" applyFont="1" applyBorder="1" applyAlignment="1"/>
    <xf numFmtId="0" fontId="2" fillId="2" borderId="0" xfId="0" applyFont="1" applyFill="1"/>
    <xf numFmtId="0" fontId="3" fillId="0" borderId="0" xfId="0" applyFont="1" applyAlignment="1">
      <alignment wrapText="1"/>
    </xf>
    <xf numFmtId="0" fontId="2" fillId="2" borderId="0" xfId="0" applyFont="1" applyFill="1" applyAlignment="1">
      <alignment vertical="center"/>
    </xf>
    <xf numFmtId="165" fontId="1" fillId="2" borderId="0" xfId="1" applyNumberFormat="1" applyFont="1" applyFill="1" applyBorder="1" applyAlignment="1">
      <alignment horizontal="right" vertical="center"/>
    </xf>
    <xf numFmtId="165" fontId="5" fillId="2" borderId="0" xfId="0" applyNumberFormat="1" applyFont="1" applyFill="1" applyAlignment="1">
      <alignment vertical="center"/>
    </xf>
    <xf numFmtId="165" fontId="1" fillId="2" borderId="0" xfId="0" applyNumberFormat="1" applyFont="1" applyFill="1" applyAlignment="1">
      <alignment horizontal="right" vertical="center"/>
    </xf>
    <xf numFmtId="165" fontId="1" fillId="2" borderId="0" xfId="1" applyNumberFormat="1" applyFont="1" applyFill="1" applyBorder="1" applyAlignment="1">
      <alignment vertical="center"/>
    </xf>
    <xf numFmtId="0" fontId="9" fillId="4" borderId="0" xfId="0" applyFont="1" applyFill="1" applyAlignment="1">
      <alignment horizontal="right" vertical="center" wrapText="1"/>
    </xf>
    <xf numFmtId="0" fontId="3" fillId="4" borderId="0" xfId="0" applyFont="1" applyFill="1" applyAlignment="1">
      <alignment horizontal="right" vertical="center" wrapText="1"/>
    </xf>
    <xf numFmtId="0" fontId="3" fillId="4" borderId="0" xfId="0" quotePrefix="1" applyFont="1" applyFill="1" applyAlignment="1">
      <alignment horizontal="right"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center" vertical="center" wrapText="1"/>
    </xf>
    <xf numFmtId="166" fontId="5" fillId="2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right" vertical="top" wrapText="1"/>
    </xf>
    <xf numFmtId="0" fontId="9" fillId="2" borderId="0" xfId="0" applyFont="1" applyFill="1" applyAlignment="1">
      <alignment horizontal="center" vertical="top" wrapText="1"/>
    </xf>
    <xf numFmtId="166" fontId="5" fillId="2" borderId="0" xfId="1" applyNumberFormat="1" applyFont="1" applyFill="1" applyAlignment="1">
      <alignment horizontal="right" vertical="center"/>
    </xf>
    <xf numFmtId="167" fontId="4" fillId="0" borderId="0" xfId="1" applyNumberFormat="1" applyFont="1" applyFill="1" applyBorder="1" applyAlignment="1">
      <alignment horizontal="right" vertical="center"/>
    </xf>
    <xf numFmtId="166" fontId="5" fillId="0" borderId="0" xfId="1" applyNumberFormat="1" applyFont="1" applyFill="1" applyAlignment="1">
      <alignment horizontal="right" vertical="center"/>
    </xf>
    <xf numFmtId="167" fontId="5" fillId="0" borderId="0" xfId="1" applyNumberFormat="1" applyFont="1" applyFill="1" applyBorder="1" applyAlignment="1">
      <alignment horizontal="right" vertical="center"/>
    </xf>
    <xf numFmtId="167" fontId="3" fillId="2" borderId="0" xfId="1" applyNumberFormat="1" applyFont="1" applyFill="1" applyBorder="1" applyAlignment="1">
      <alignment horizontal="right" vertical="center"/>
    </xf>
    <xf numFmtId="166" fontId="1" fillId="2" borderId="0" xfId="1" applyNumberFormat="1" applyFont="1" applyFill="1" applyBorder="1" applyAlignment="1">
      <alignment horizontal="right" vertical="top"/>
    </xf>
    <xf numFmtId="166" fontId="5" fillId="0" borderId="0" xfId="1" applyNumberFormat="1" applyFont="1" applyAlignment="1">
      <alignment horizontal="right" vertical="top"/>
    </xf>
    <xf numFmtId="166" fontId="5" fillId="0" borderId="0" xfId="1" applyNumberFormat="1" applyFont="1" applyBorder="1" applyAlignment="1">
      <alignment horizontal="right" vertical="top"/>
    </xf>
    <xf numFmtId="167" fontId="3" fillId="0" borderId="0" xfId="1" applyNumberFormat="1" applyFont="1" applyFill="1" applyBorder="1" applyAlignment="1">
      <alignment horizontal="right" vertical="center"/>
    </xf>
    <xf numFmtId="166" fontId="1" fillId="2" borderId="0" xfId="1" applyNumberFormat="1" applyFont="1" applyFill="1" applyAlignment="1">
      <alignment horizontal="right" vertical="center"/>
    </xf>
    <xf numFmtId="0" fontId="5" fillId="0" borderId="1" xfId="0" applyFont="1" applyBorder="1"/>
    <xf numFmtId="0" fontId="7" fillId="0" borderId="0" xfId="0" applyFont="1" applyAlignment="1">
      <alignment vertical="top"/>
    </xf>
    <xf numFmtId="0" fontId="7" fillId="0" borderId="0" xfId="0" applyFont="1" applyAlignment="1">
      <alignment vertical="center"/>
    </xf>
    <xf numFmtId="0" fontId="1" fillId="0" borderId="0" xfId="0" applyFont="1"/>
    <xf numFmtId="43" fontId="5" fillId="0" borderId="0" xfId="0" applyNumberFormat="1" applyFont="1"/>
    <xf numFmtId="166" fontId="5" fillId="0" borderId="0" xfId="1" applyNumberFormat="1" applyFont="1" applyAlignment="1"/>
    <xf numFmtId="43" fontId="5" fillId="0" borderId="0" xfId="0" applyNumberFormat="1" applyFont="1" applyAlignment="1">
      <alignment vertical="center"/>
    </xf>
    <xf numFmtId="166" fontId="5" fillId="0" borderId="0" xfId="1" applyNumberFormat="1" applyFont="1" applyAlignment="1">
      <alignment vertical="center"/>
    </xf>
    <xf numFmtId="166" fontId="1" fillId="0" borderId="0" xfId="1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9" fillId="4" borderId="0" xfId="0" applyFont="1" applyFill="1" applyAlignment="1">
      <alignment horizontal="right" vertical="top"/>
    </xf>
    <xf numFmtId="2" fontId="7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166" fontId="5" fillId="0" borderId="0" xfId="1" applyNumberFormat="1" applyFont="1" applyBorder="1"/>
    <xf numFmtId="165" fontId="5" fillId="0" borderId="0" xfId="1" applyNumberFormat="1" applyFont="1"/>
    <xf numFmtId="165" fontId="3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165" fontId="4" fillId="0" borderId="0" xfId="1" applyNumberFormat="1" applyFont="1" applyAlignment="1">
      <alignment vertical="top" wrapText="1"/>
    </xf>
    <xf numFmtId="0" fontId="7" fillId="0" borderId="0" xfId="0" applyFont="1" applyAlignment="1">
      <alignment horizontal="right" vertical="center"/>
    </xf>
    <xf numFmtId="166" fontId="5" fillId="2" borderId="0" xfId="0" applyNumberFormat="1" applyFont="1" applyFill="1" applyAlignment="1">
      <alignment horizontal="right" vertical="center"/>
    </xf>
    <xf numFmtId="166" fontId="4" fillId="0" borderId="0" xfId="0" applyNumberFormat="1" applyFont="1" applyAlignment="1">
      <alignment horizontal="right" vertical="center"/>
    </xf>
    <xf numFmtId="166" fontId="5" fillId="0" borderId="0" xfId="0" applyNumberFormat="1" applyFont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 wrapText="1" indent="2"/>
    </xf>
    <xf numFmtId="0" fontId="4" fillId="0" borderId="0" xfId="0" applyFont="1" applyAlignment="1">
      <alignment horizontal="left" wrapText="1" indent="4"/>
    </xf>
    <xf numFmtId="0" fontId="4" fillId="0" borderId="0" xfId="0" applyFont="1" applyAlignment="1">
      <alignment horizontal="left" indent="4"/>
    </xf>
    <xf numFmtId="0" fontId="5" fillId="0" borderId="0" xfId="0" applyFont="1" applyAlignment="1">
      <alignment horizontal="left" indent="4"/>
    </xf>
    <xf numFmtId="0" fontId="5" fillId="0" borderId="0" xfId="0" applyFont="1" applyAlignment="1">
      <alignment horizontal="left" vertical="center" indent="4"/>
    </xf>
    <xf numFmtId="0" fontId="15" fillId="0" borderId="0" xfId="0" applyFont="1" applyAlignment="1">
      <alignment horizontal="left" indent="1"/>
    </xf>
    <xf numFmtId="0" fontId="4" fillId="0" borderId="0" xfId="0" applyFont="1" applyAlignment="1">
      <alignment horizontal="left" vertical="center" wrapText="1" indent="4"/>
    </xf>
    <xf numFmtId="0" fontId="3" fillId="2" borderId="0" xfId="0" applyFont="1" applyFill="1" applyAlignment="1">
      <alignment horizontal="left" vertical="top" wrapText="1" indent="2"/>
    </xf>
    <xf numFmtId="0" fontId="4" fillId="0" borderId="0" xfId="0" applyFont="1" applyAlignment="1">
      <alignment horizontal="left" vertical="top" wrapText="1" indent="4"/>
    </xf>
    <xf numFmtId="0" fontId="4" fillId="0" borderId="0" xfId="0" applyFont="1" applyAlignment="1">
      <alignment horizontal="left" vertical="top" indent="4"/>
    </xf>
    <xf numFmtId="0" fontId="1" fillId="2" borderId="0" xfId="0" applyFont="1" applyFill="1" applyAlignment="1">
      <alignment horizontal="left" vertical="center" indent="2"/>
    </xf>
    <xf numFmtId="168" fontId="4" fillId="0" borderId="0" xfId="0" applyNumberFormat="1" applyFont="1" applyAlignment="1">
      <alignment horizontal="right" vertical="center" indent="1"/>
    </xf>
    <xf numFmtId="0" fontId="4" fillId="0" borderId="0" xfId="0" applyFont="1" applyAlignment="1">
      <alignment horizontal="right" vertical="center" indent="1"/>
    </xf>
    <xf numFmtId="0" fontId="9" fillId="2" borderId="0" xfId="0" applyFont="1" applyFill="1" applyAlignment="1">
      <alignment vertical="top" wrapText="1"/>
    </xf>
    <xf numFmtId="168" fontId="4" fillId="2" borderId="0" xfId="0" applyNumberFormat="1" applyFont="1" applyFill="1" applyAlignment="1">
      <alignment horizontal="right" vertical="center" indent="1"/>
    </xf>
    <xf numFmtId="0" fontId="5" fillId="0" borderId="0" xfId="0" applyFont="1" applyAlignment="1">
      <alignment horizontal="right" vertical="center" indent="1"/>
    </xf>
    <xf numFmtId="168" fontId="3" fillId="2" borderId="0" xfId="0" applyNumberFormat="1" applyFont="1" applyFill="1" applyAlignment="1">
      <alignment horizontal="right" vertical="center" indent="1"/>
    </xf>
    <xf numFmtId="165" fontId="5" fillId="0" borderId="0" xfId="1" applyNumberFormat="1" applyFont="1" applyAlignment="1">
      <alignment horizontal="right" vertical="center"/>
    </xf>
    <xf numFmtId="166" fontId="1" fillId="0" borderId="0" xfId="1" applyNumberFormat="1" applyFont="1" applyAlignment="1">
      <alignment horizontal="right" vertical="center"/>
    </xf>
    <xf numFmtId="169" fontId="5" fillId="0" borderId="0" xfId="1" applyNumberFormat="1" applyFont="1" applyAlignment="1">
      <alignment horizontal="right" vertical="center"/>
    </xf>
    <xf numFmtId="169" fontId="5" fillId="0" borderId="0" xfId="1" applyNumberFormat="1" applyFont="1" applyBorder="1" applyAlignment="1">
      <alignment horizontal="right" vertical="center"/>
    </xf>
    <xf numFmtId="169" fontId="4" fillId="0" borderId="0" xfId="1" applyNumberFormat="1" applyFont="1" applyBorder="1" applyAlignment="1">
      <alignment horizontal="right" vertical="center"/>
    </xf>
    <xf numFmtId="169" fontId="4" fillId="0" borderId="0" xfId="1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169" fontId="5" fillId="0" borderId="0" xfId="1" applyNumberFormat="1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166" fontId="1" fillId="2" borderId="0" xfId="0" applyNumberFormat="1" applyFont="1" applyFill="1" applyAlignment="1">
      <alignment horizontal="right" vertical="center"/>
    </xf>
    <xf numFmtId="165" fontId="5" fillId="2" borderId="0" xfId="1" applyNumberFormat="1" applyFont="1" applyFill="1" applyAlignment="1">
      <alignment horizontal="right" vertical="center"/>
    </xf>
    <xf numFmtId="170" fontId="5" fillId="0" borderId="0" xfId="0" applyNumberFormat="1" applyFont="1" applyAlignment="1">
      <alignment horizontal="right" vertical="center"/>
    </xf>
    <xf numFmtId="170" fontId="5" fillId="0" borderId="0" xfId="1" applyNumberFormat="1" applyFont="1" applyAlignment="1">
      <alignment horizontal="right" vertical="center"/>
    </xf>
    <xf numFmtId="170" fontId="1" fillId="2" borderId="0" xfId="0" applyNumberFormat="1" applyFont="1" applyFill="1" applyAlignment="1">
      <alignment horizontal="right" vertical="center"/>
    </xf>
    <xf numFmtId="170" fontId="5" fillId="0" borderId="0" xfId="1" applyNumberFormat="1" applyFont="1" applyFill="1" applyBorder="1" applyAlignment="1">
      <alignment horizontal="right" vertical="center"/>
    </xf>
    <xf numFmtId="170" fontId="4" fillId="0" borderId="0" xfId="1" applyNumberFormat="1" applyFont="1" applyFill="1" applyBorder="1" applyAlignment="1">
      <alignment horizontal="right" vertical="center"/>
    </xf>
    <xf numFmtId="170" fontId="1" fillId="0" borderId="0" xfId="0" applyNumberFormat="1" applyFont="1" applyAlignment="1">
      <alignment horizontal="right" vertical="center"/>
    </xf>
    <xf numFmtId="165" fontId="5" fillId="0" borderId="0" xfId="1" applyNumberFormat="1" applyFont="1" applyFill="1" applyAlignment="1">
      <alignment horizontal="right" vertical="center"/>
    </xf>
    <xf numFmtId="171" fontId="5" fillId="0" borderId="0" xfId="0" applyNumberFormat="1" applyFont="1" applyAlignment="1">
      <alignment horizontal="right" vertical="center"/>
    </xf>
    <xf numFmtId="171" fontId="5" fillId="0" borderId="0" xfId="1" applyNumberFormat="1" applyFont="1" applyAlignment="1">
      <alignment horizontal="right" vertical="center"/>
    </xf>
    <xf numFmtId="171" fontId="4" fillId="0" borderId="0" xfId="1" applyNumberFormat="1" applyFont="1" applyBorder="1" applyAlignment="1">
      <alignment horizontal="right" vertical="center"/>
    </xf>
    <xf numFmtId="171" fontId="9" fillId="2" borderId="0" xfId="0" applyNumberFormat="1" applyFont="1" applyFill="1" applyAlignment="1">
      <alignment horizontal="right" vertical="center"/>
    </xf>
    <xf numFmtId="171" fontId="9" fillId="0" borderId="0" xfId="0" applyNumberFormat="1" applyFont="1" applyAlignment="1">
      <alignment horizontal="right" vertical="center"/>
    </xf>
    <xf numFmtId="171" fontId="5" fillId="0" borderId="0" xfId="1" applyNumberFormat="1" applyFont="1" applyBorder="1" applyAlignment="1">
      <alignment horizontal="right" vertical="center"/>
    </xf>
    <xf numFmtId="171" fontId="5" fillId="2" borderId="0" xfId="0" applyNumberFormat="1" applyFont="1" applyFill="1" applyAlignment="1">
      <alignment horizontal="right" vertical="center"/>
    </xf>
    <xf numFmtId="165" fontId="1" fillId="0" borderId="0" xfId="1" applyNumberFormat="1" applyFont="1" applyFill="1" applyAlignment="1">
      <alignment horizontal="right" vertical="center"/>
    </xf>
    <xf numFmtId="165" fontId="3" fillId="2" borderId="0" xfId="1" applyNumberFormat="1" applyFont="1" applyFill="1" applyAlignment="1">
      <alignment horizontal="right" vertical="center"/>
    </xf>
    <xf numFmtId="165" fontId="4" fillId="0" borderId="0" xfId="1" applyNumberFormat="1" applyFont="1" applyAlignment="1">
      <alignment horizontal="right" vertical="center"/>
    </xf>
    <xf numFmtId="0" fontId="1" fillId="0" borderId="0" xfId="0" applyFont="1" applyAlignment="1">
      <alignment horizontal="left" vertical="center" indent="2"/>
    </xf>
    <xf numFmtId="168" fontId="3" fillId="0" borderId="0" xfId="0" applyNumberFormat="1" applyFont="1" applyAlignment="1">
      <alignment horizontal="right" vertical="center" indent="1"/>
    </xf>
    <xf numFmtId="166" fontId="1" fillId="0" borderId="0" xfId="1" applyNumberFormat="1" applyFont="1" applyFill="1" applyAlignment="1">
      <alignment horizontal="right" vertical="center"/>
    </xf>
    <xf numFmtId="166" fontId="5" fillId="0" borderId="0" xfId="1" applyNumberFormat="1" applyFont="1" applyFill="1" applyAlignment="1">
      <alignment vertical="center"/>
    </xf>
    <xf numFmtId="169" fontId="3" fillId="0" borderId="0" xfId="1" applyNumberFormat="1" applyFont="1" applyFill="1" applyBorder="1" applyAlignment="1">
      <alignment horizontal="right" vertical="center"/>
    </xf>
    <xf numFmtId="169" fontId="1" fillId="0" borderId="0" xfId="1" applyNumberFormat="1" applyFont="1" applyFill="1" applyAlignment="1">
      <alignment vertical="center"/>
    </xf>
    <xf numFmtId="0" fontId="38" fillId="0" borderId="1" xfId="46" applyFont="1" applyBorder="1" applyAlignment="1">
      <alignment vertical="center"/>
    </xf>
    <xf numFmtId="0" fontId="38" fillId="0" borderId="1" xfId="46" applyFont="1" applyBorder="1" applyAlignment="1">
      <alignment horizontal="right" vertical="center"/>
    </xf>
    <xf numFmtId="0" fontId="39" fillId="0" borderId="0" xfId="46" applyFont="1" applyAlignment="1">
      <alignment horizontal="right" vertical="center"/>
    </xf>
    <xf numFmtId="0" fontId="40" fillId="0" borderId="0" xfId="46" applyFont="1" applyAlignment="1">
      <alignment horizontal="right" vertical="center"/>
    </xf>
    <xf numFmtId="0" fontId="40" fillId="0" borderId="0" xfId="46" applyFont="1" applyAlignment="1">
      <alignment vertical="center"/>
    </xf>
    <xf numFmtId="0" fontId="40" fillId="0" borderId="0" xfId="46" applyFont="1"/>
    <xf numFmtId="0" fontId="38" fillId="0" borderId="13" xfId="46" applyFont="1" applyBorder="1" applyAlignment="1">
      <alignment horizontal="left" vertical="center" wrapText="1"/>
    </xf>
    <xf numFmtId="0" fontId="38" fillId="0" borderId="2" xfId="46" applyFont="1" applyBorder="1" applyAlignment="1">
      <alignment horizontal="left" vertical="center" wrapText="1"/>
    </xf>
    <xf numFmtId="167" fontId="38" fillId="37" borderId="2" xfId="46" applyNumberFormat="1" applyFont="1" applyFill="1" applyBorder="1" applyAlignment="1">
      <alignment horizontal="right" vertical="center" wrapText="1"/>
    </xf>
    <xf numFmtId="167" fontId="41" fillId="37" borderId="2" xfId="46" applyNumberFormat="1" applyFont="1" applyFill="1" applyBorder="1" applyAlignment="1">
      <alignment horizontal="right" vertical="center" wrapText="1"/>
    </xf>
    <xf numFmtId="0" fontId="41" fillId="37" borderId="2" xfId="46" applyFont="1" applyFill="1" applyBorder="1" applyAlignment="1">
      <alignment horizontal="right" vertical="center" wrapText="1"/>
    </xf>
    <xf numFmtId="0" fontId="38" fillId="37" borderId="2" xfId="46" applyFont="1" applyFill="1" applyBorder="1" applyAlignment="1">
      <alignment horizontal="right" vertical="center" wrapText="1"/>
    </xf>
    <xf numFmtId="0" fontId="41" fillId="0" borderId="2" xfId="46" applyFont="1" applyBorder="1" applyAlignment="1">
      <alignment horizontal="right" vertical="center" wrapText="1"/>
    </xf>
    <xf numFmtId="0" fontId="41" fillId="37" borderId="14" xfId="46" applyFont="1" applyFill="1" applyBorder="1" applyAlignment="1">
      <alignment horizontal="right" vertical="center" wrapText="1"/>
    </xf>
    <xf numFmtId="0" fontId="40" fillId="0" borderId="0" xfId="46" applyFont="1" applyAlignment="1">
      <alignment horizontal="left" vertical="center"/>
    </xf>
    <xf numFmtId="0" fontId="40" fillId="0" borderId="15" xfId="46" applyFont="1" applyBorder="1" applyAlignment="1">
      <alignment vertical="center"/>
    </xf>
    <xf numFmtId="167" fontId="40" fillId="0" borderId="0" xfId="46" applyNumberFormat="1" applyFont="1" applyAlignment="1">
      <alignment horizontal="right" vertical="center"/>
    </xf>
    <xf numFmtId="3" fontId="40" fillId="0" borderId="0" xfId="46" applyNumberFormat="1" applyFont="1" applyAlignment="1">
      <alignment horizontal="right"/>
    </xf>
    <xf numFmtId="3" fontId="39" fillId="0" borderId="0" xfId="46" applyNumberFormat="1" applyFont="1" applyAlignment="1">
      <alignment horizontal="right"/>
    </xf>
    <xf numFmtId="172" fontId="39" fillId="0" borderId="0" xfId="46" applyNumberFormat="1" applyFont="1" applyAlignment="1">
      <alignment horizontal="right"/>
    </xf>
    <xf numFmtId="172" fontId="40" fillId="0" borderId="16" xfId="46" applyNumberFormat="1" applyFont="1" applyBorder="1" applyAlignment="1">
      <alignment horizontal="right"/>
    </xf>
    <xf numFmtId="173" fontId="39" fillId="0" borderId="0" xfId="46" applyNumberFormat="1" applyFont="1" applyAlignment="1">
      <alignment horizontal="right"/>
    </xf>
    <xf numFmtId="0" fontId="42" fillId="0" borderId="15" xfId="46" applyFont="1" applyBorder="1" applyAlignment="1">
      <alignment vertical="center"/>
    </xf>
    <xf numFmtId="0" fontId="42" fillId="0" borderId="0" xfId="46" applyFont="1" applyAlignment="1">
      <alignment vertical="center"/>
    </xf>
    <xf numFmtId="167" fontId="42" fillId="0" borderId="0" xfId="46" applyNumberFormat="1" applyFont="1" applyAlignment="1">
      <alignment horizontal="right" vertical="center"/>
    </xf>
    <xf numFmtId="3" fontId="42" fillId="0" borderId="0" xfId="46" applyNumberFormat="1" applyFont="1" applyAlignment="1">
      <alignment horizontal="right"/>
    </xf>
    <xf numFmtId="173" fontId="42" fillId="0" borderId="0" xfId="46" applyNumberFormat="1" applyFont="1" applyAlignment="1">
      <alignment horizontal="right"/>
    </xf>
    <xf numFmtId="172" fontId="42" fillId="0" borderId="0" xfId="46" applyNumberFormat="1" applyFont="1" applyAlignment="1">
      <alignment horizontal="right"/>
    </xf>
    <xf numFmtId="172" fontId="42" fillId="0" borderId="16" xfId="46" applyNumberFormat="1" applyFont="1" applyBorder="1" applyAlignment="1">
      <alignment horizontal="right"/>
    </xf>
    <xf numFmtId="0" fontId="42" fillId="0" borderId="0" xfId="46" applyFont="1"/>
    <xf numFmtId="0" fontId="38" fillId="38" borderId="15" xfId="46" applyFont="1" applyFill="1" applyBorder="1" applyAlignment="1">
      <alignment vertical="center"/>
    </xf>
    <xf numFmtId="0" fontId="38" fillId="38" borderId="0" xfId="46" applyFont="1" applyFill="1" applyAlignment="1">
      <alignment vertical="center"/>
    </xf>
    <xf numFmtId="167" fontId="38" fillId="38" borderId="0" xfId="46" applyNumberFormat="1" applyFont="1" applyFill="1" applyAlignment="1">
      <alignment horizontal="right" vertical="center"/>
    </xf>
    <xf numFmtId="173" fontId="41" fillId="38" borderId="0" xfId="46" applyNumberFormat="1" applyFont="1" applyFill="1" applyAlignment="1">
      <alignment horizontal="right" vertical="center"/>
    </xf>
    <xf numFmtId="172" fontId="41" fillId="38" borderId="0" xfId="46" applyNumberFormat="1" applyFont="1" applyFill="1" applyAlignment="1">
      <alignment horizontal="right" vertical="center"/>
    </xf>
    <xf numFmtId="172" fontId="38" fillId="38" borderId="16" xfId="46" applyNumberFormat="1" applyFont="1" applyFill="1" applyBorder="1" applyAlignment="1">
      <alignment horizontal="right" vertical="center"/>
    </xf>
    <xf numFmtId="0" fontId="38" fillId="0" borderId="0" xfId="46" applyFont="1" applyAlignment="1">
      <alignment vertical="center"/>
    </xf>
    <xf numFmtId="173" fontId="39" fillId="0" borderId="0" xfId="46" applyNumberFormat="1" applyFont="1" applyAlignment="1">
      <alignment horizontal="right" vertical="center"/>
    </xf>
    <xf numFmtId="172" fontId="39" fillId="0" borderId="0" xfId="46" applyNumberFormat="1" applyFont="1" applyAlignment="1">
      <alignment horizontal="right" vertical="center"/>
    </xf>
    <xf numFmtId="172" fontId="40" fillId="0" borderId="16" xfId="46" applyNumberFormat="1" applyFont="1" applyBorder="1" applyAlignment="1">
      <alignment horizontal="right" vertical="center"/>
    </xf>
    <xf numFmtId="0" fontId="40" fillId="0" borderId="0" xfId="46" applyFont="1" applyAlignment="1">
      <alignment horizontal="right"/>
    </xf>
    <xf numFmtId="0" fontId="38" fillId="39" borderId="15" xfId="46" applyFont="1" applyFill="1" applyBorder="1" applyAlignment="1">
      <alignment vertical="center"/>
    </xf>
    <xf numFmtId="0" fontId="38" fillId="39" borderId="0" xfId="46" applyFont="1" applyFill="1" applyAlignment="1">
      <alignment vertical="center"/>
    </xf>
    <xf numFmtId="167" fontId="38" fillId="39" borderId="0" xfId="46" applyNumberFormat="1" applyFont="1" applyFill="1" applyAlignment="1">
      <alignment horizontal="right" vertical="center"/>
    </xf>
    <xf numFmtId="173" fontId="41" fillId="39" borderId="0" xfId="46" applyNumberFormat="1" applyFont="1" applyFill="1" applyAlignment="1">
      <alignment horizontal="right" vertical="center"/>
    </xf>
    <xf numFmtId="172" fontId="41" fillId="39" borderId="0" xfId="46" applyNumberFormat="1" applyFont="1" applyFill="1" applyAlignment="1">
      <alignment horizontal="right" vertical="center"/>
    </xf>
    <xf numFmtId="172" fontId="38" fillId="39" borderId="16" xfId="46" applyNumberFormat="1" applyFont="1" applyFill="1" applyBorder="1" applyAlignment="1">
      <alignment horizontal="right" vertical="center"/>
    </xf>
    <xf numFmtId="172" fontId="42" fillId="0" borderId="0" xfId="46" applyNumberFormat="1" applyFont="1" applyAlignment="1">
      <alignment horizontal="right" vertical="center"/>
    </xf>
    <xf numFmtId="3" fontId="40" fillId="0" borderId="0" xfId="46" applyNumberFormat="1" applyFont="1" applyAlignment="1">
      <alignment horizontal="right" vertical="center"/>
    </xf>
    <xf numFmtId="172" fontId="42" fillId="0" borderId="16" xfId="46" applyNumberFormat="1" applyFont="1" applyBorder="1" applyAlignment="1">
      <alignment horizontal="right" vertical="center"/>
    </xf>
    <xf numFmtId="0" fontId="40" fillId="40" borderId="0" xfId="46" applyFont="1" applyFill="1" applyAlignment="1">
      <alignment vertical="center"/>
    </xf>
    <xf numFmtId="173" fontId="42" fillId="0" borderId="0" xfId="46" applyNumberFormat="1" applyFont="1" applyAlignment="1">
      <alignment horizontal="right" vertical="center"/>
    </xf>
    <xf numFmtId="173" fontId="43" fillId="38" borderId="0" xfId="46" applyNumberFormat="1" applyFont="1" applyFill="1" applyAlignment="1">
      <alignment horizontal="right" vertical="center"/>
    </xf>
    <xf numFmtId="0" fontId="38" fillId="41" borderId="17" xfId="46" applyFont="1" applyFill="1" applyBorder="1" applyAlignment="1">
      <alignment vertical="center"/>
    </xf>
    <xf numFmtId="0" fontId="38" fillId="41" borderId="1" xfId="46" applyFont="1" applyFill="1" applyBorder="1" applyAlignment="1">
      <alignment vertical="center"/>
    </xf>
    <xf numFmtId="167" fontId="38" fillId="41" borderId="1" xfId="46" applyNumberFormat="1" applyFont="1" applyFill="1" applyBorder="1" applyAlignment="1">
      <alignment horizontal="right" vertical="center"/>
    </xf>
    <xf numFmtId="173" fontId="41" fillId="41" borderId="1" xfId="46" applyNumberFormat="1" applyFont="1" applyFill="1" applyBorder="1" applyAlignment="1">
      <alignment horizontal="right" vertical="center"/>
    </xf>
    <xf numFmtId="172" fontId="41" fillId="41" borderId="1" xfId="46" applyNumberFormat="1" applyFont="1" applyFill="1" applyBorder="1" applyAlignment="1">
      <alignment horizontal="right" vertical="center"/>
    </xf>
    <xf numFmtId="172" fontId="38" fillId="41" borderId="18" xfId="46" applyNumberFormat="1" applyFont="1" applyFill="1" applyBorder="1" applyAlignment="1">
      <alignment horizontal="right" vertical="center"/>
    </xf>
    <xf numFmtId="0" fontId="39" fillId="0" borderId="0" xfId="46" applyFont="1" applyAlignment="1">
      <alignment horizontal="right"/>
    </xf>
    <xf numFmtId="166" fontId="44" fillId="0" borderId="0" xfId="1" applyNumberFormat="1" applyFont="1" applyAlignment="1">
      <alignment horizontal="right" vertical="center"/>
    </xf>
    <xf numFmtId="167" fontId="1" fillId="2" borderId="0" xfId="1" applyNumberFormat="1" applyFont="1" applyFill="1" applyAlignment="1">
      <alignment vertical="center"/>
    </xf>
    <xf numFmtId="167" fontId="5" fillId="0" borderId="0" xfId="1" applyNumberFormat="1" applyFont="1" applyAlignment="1">
      <alignment horizontal="right" vertical="center"/>
    </xf>
    <xf numFmtId="167" fontId="5" fillId="0" borderId="0" xfId="1" applyNumberFormat="1" applyFont="1" applyAlignment="1">
      <alignment vertical="center"/>
    </xf>
    <xf numFmtId="167" fontId="5" fillId="0" borderId="0" xfId="1" applyNumberFormat="1" applyFont="1" applyFill="1" applyAlignment="1">
      <alignment horizontal="right" vertical="center"/>
    </xf>
    <xf numFmtId="167" fontId="1" fillId="2" borderId="0" xfId="1" applyNumberFormat="1" applyFont="1" applyFill="1" applyAlignment="1">
      <alignment horizontal="right" vertical="center"/>
    </xf>
    <xf numFmtId="0" fontId="34" fillId="36" borderId="0" xfId="0" applyFont="1" applyFill="1" applyAlignment="1">
      <alignment horizontal="center" vertical="center" wrapText="1" readingOrder="1"/>
    </xf>
    <xf numFmtId="0" fontId="35" fillId="0" borderId="0" xfId="0" applyFont="1" applyAlignment="1">
      <alignment horizontal="left" vertical="center" wrapText="1" readingOrder="1"/>
    </xf>
    <xf numFmtId="3" fontId="35" fillId="0" borderId="0" xfId="0" applyNumberFormat="1" applyFont="1" applyAlignment="1">
      <alignment horizontal="right" vertical="center" wrapText="1" readingOrder="1"/>
    </xf>
    <xf numFmtId="0" fontId="36" fillId="0" borderId="0" xfId="0" applyFont="1" applyAlignment="1">
      <alignment horizontal="left" vertical="center" wrapText="1" readingOrder="1"/>
    </xf>
    <xf numFmtId="3" fontId="36" fillId="0" borderId="0" xfId="0" applyNumberFormat="1" applyFont="1" applyAlignment="1">
      <alignment horizontal="right" vertical="center" wrapText="1" readingOrder="1"/>
    </xf>
    <xf numFmtId="0" fontId="36" fillId="0" borderId="0" xfId="0" applyFont="1" applyAlignment="1">
      <alignment horizontal="right" vertical="center" wrapText="1" readingOrder="1"/>
    </xf>
    <xf numFmtId="0" fontId="33" fillId="0" borderId="0" xfId="0" applyFont="1" applyAlignment="1">
      <alignment horizontal="right" vertical="center" wrapText="1"/>
    </xf>
    <xf numFmtId="166" fontId="1" fillId="2" borderId="0" xfId="1" applyNumberFormat="1" applyFont="1" applyFill="1" applyAlignment="1">
      <alignment vertical="center"/>
    </xf>
    <xf numFmtId="166" fontId="3" fillId="0" borderId="0" xfId="1" applyNumberFormat="1" applyFont="1" applyAlignment="1">
      <alignment horizontal="right" vertical="center"/>
    </xf>
    <xf numFmtId="167" fontId="1" fillId="2" borderId="0" xfId="1" applyNumberFormat="1" applyFont="1" applyFill="1" applyBorder="1" applyAlignment="1">
      <alignment horizontal="right" vertical="center"/>
    </xf>
    <xf numFmtId="167" fontId="5" fillId="0" borderId="0" xfId="1" applyNumberFormat="1" applyFont="1" applyAlignment="1">
      <alignment vertical="top"/>
    </xf>
    <xf numFmtId="0" fontId="4" fillId="0" borderId="0" xfId="0" applyFont="1" applyAlignment="1">
      <alignment horizontal="left" vertical="center" indent="4"/>
    </xf>
    <xf numFmtId="166" fontId="1" fillId="0" borderId="0" xfId="0" applyNumberFormat="1" applyFont="1" applyAlignment="1">
      <alignment horizontal="right" vertical="center"/>
    </xf>
    <xf numFmtId="166" fontId="4" fillId="2" borderId="0" xfId="1" applyNumberFormat="1" applyFont="1" applyFill="1" applyBorder="1" applyAlignment="1">
      <alignment horizontal="right" vertical="center"/>
    </xf>
    <xf numFmtId="3" fontId="1" fillId="2" borderId="0" xfId="0" applyNumberFormat="1" applyFont="1" applyFill="1" applyAlignment="1">
      <alignment vertical="center"/>
    </xf>
    <xf numFmtId="166" fontId="12" fillId="2" borderId="0" xfId="1" applyNumberFormat="1" applyFont="1" applyFill="1" applyBorder="1" applyAlignment="1">
      <alignment horizontal="right" vertical="center"/>
    </xf>
    <xf numFmtId="166" fontId="45" fillId="42" borderId="0" xfId="0" applyNumberFormat="1" applyFont="1" applyFill="1" applyAlignment="1">
      <alignment vertical="center"/>
    </xf>
    <xf numFmtId="166" fontId="45" fillId="0" borderId="0" xfId="0" applyNumberFormat="1" applyFont="1" applyAlignment="1">
      <alignment vertical="center"/>
    </xf>
    <xf numFmtId="166" fontId="45" fillId="0" borderId="0" xfId="1" applyNumberFormat="1" applyFont="1" applyAlignment="1">
      <alignment vertical="center"/>
    </xf>
    <xf numFmtId="165" fontId="13" fillId="0" borderId="0" xfId="1" applyNumberFormat="1" applyFont="1" applyFill="1" applyBorder="1" applyAlignment="1">
      <alignment horizontal="right" vertical="top" wrapText="1"/>
    </xf>
    <xf numFmtId="165" fontId="5" fillId="0" borderId="0" xfId="1" applyNumberFormat="1" applyFont="1" applyBorder="1"/>
    <xf numFmtId="165" fontId="9" fillId="0" borderId="0" xfId="1" applyNumberFormat="1" applyFont="1" applyFill="1" applyBorder="1" applyAlignment="1">
      <alignment horizontal="right" vertical="top" wrapText="1"/>
    </xf>
    <xf numFmtId="0" fontId="1" fillId="0" borderId="0" xfId="0" applyFont="1" applyAlignment="1">
      <alignment horizontal="left" vertical="center"/>
    </xf>
    <xf numFmtId="165" fontId="1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Fill="1" applyBorder="1" applyAlignment="1">
      <alignment vertical="top" wrapText="1"/>
    </xf>
    <xf numFmtId="0" fontId="5" fillId="0" borderId="0" xfId="0" applyFont="1" applyBorder="1"/>
    <xf numFmtId="0" fontId="9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vertical="top" wrapText="1"/>
    </xf>
    <xf numFmtId="0" fontId="9" fillId="0" borderId="19" xfId="0" applyFont="1" applyBorder="1" applyAlignment="1">
      <alignment vertical="top" wrapText="1"/>
    </xf>
    <xf numFmtId="0" fontId="9" fillId="0" borderId="19" xfId="0" applyFont="1" applyBorder="1" applyAlignment="1">
      <alignment horizontal="center" vertical="top" wrapText="1"/>
    </xf>
    <xf numFmtId="0" fontId="3" fillId="0" borderId="19" xfId="1" applyNumberFormat="1" applyFont="1" applyFill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9" fillId="0" borderId="19" xfId="0" applyFont="1" applyBorder="1" applyAlignment="1">
      <alignment horizontal="right" vertical="top"/>
    </xf>
    <xf numFmtId="0" fontId="3" fillId="0" borderId="2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horizontal="right" vertical="center" wrapText="1"/>
    </xf>
    <xf numFmtId="0" fontId="3" fillId="0" borderId="19" xfId="0" applyFont="1" applyBorder="1" applyAlignment="1">
      <alignment vertical="center" wrapText="1"/>
    </xf>
    <xf numFmtId="0" fontId="1" fillId="0" borderId="19" xfId="0" applyFont="1" applyBorder="1" applyAlignment="1">
      <alignment vertical="center"/>
    </xf>
    <xf numFmtId="165" fontId="1" fillId="0" borderId="19" xfId="1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19" xfId="0" applyFont="1" applyBorder="1" applyAlignment="1">
      <alignment vertical="center"/>
    </xf>
    <xf numFmtId="0" fontId="16" fillId="0" borderId="0" xfId="0" applyFont="1" applyBorder="1" applyAlignment="1">
      <alignment horizontal="right" vertical="top" wrapText="1"/>
    </xf>
    <xf numFmtId="0" fontId="3" fillId="0" borderId="20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/>
    </xf>
    <xf numFmtId="0" fontId="5" fillId="0" borderId="19" xfId="0" applyFont="1" applyBorder="1"/>
    <xf numFmtId="165" fontId="5" fillId="0" borderId="19" xfId="1" applyNumberFormat="1" applyFont="1" applyBorder="1"/>
    <xf numFmtId="0" fontId="1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right" vertical="top" wrapText="1"/>
    </xf>
    <xf numFmtId="0" fontId="9" fillId="0" borderId="0" xfId="0" quotePrefix="1" applyFont="1" applyBorder="1" applyAlignment="1">
      <alignment horizontal="right" vertical="top" wrapText="1"/>
    </xf>
    <xf numFmtId="165" fontId="5" fillId="0" borderId="19" xfId="1" applyNumberFormat="1" applyFont="1" applyBorder="1" applyAlignment="1">
      <alignment horizontal="right" vertical="center"/>
    </xf>
    <xf numFmtId="0" fontId="9" fillId="0" borderId="19" xfId="0" applyFont="1" applyBorder="1" applyAlignment="1">
      <alignment horizontal="right" vertical="top" wrapText="1"/>
    </xf>
    <xf numFmtId="165" fontId="1" fillId="0" borderId="19" xfId="1" applyNumberFormat="1" applyFont="1" applyBorder="1" applyAlignment="1">
      <alignment vertical="center"/>
    </xf>
    <xf numFmtId="167" fontId="5" fillId="0" borderId="19" xfId="0" applyNumberFormat="1" applyFont="1" applyBorder="1"/>
    <xf numFmtId="166" fontId="5" fillId="0" borderId="19" xfId="0" applyNumberFormat="1" applyFont="1" applyBorder="1"/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12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34" fillId="36" borderId="0" xfId="0" applyFont="1" applyFill="1" applyAlignment="1">
      <alignment horizontal="center" vertical="center" wrapText="1" readingOrder="1"/>
    </xf>
    <xf numFmtId="0" fontId="7" fillId="0" borderId="0" xfId="0" applyFont="1" applyAlignment="1">
      <alignment horizontal="center" vertical="center"/>
    </xf>
    <xf numFmtId="0" fontId="1" fillId="4" borderId="3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3" fillId="4" borderId="2" xfId="0" applyFont="1" applyFill="1" applyBorder="1" applyAlignment="1">
      <alignment horizontal="left" vertical="top" wrapText="1"/>
    </xf>
    <xf numFmtId="0" fontId="3" fillId="4" borderId="0" xfId="0" applyFont="1" applyFill="1" applyAlignment="1">
      <alignment horizontal="left" vertical="top" wrapText="1"/>
    </xf>
    <xf numFmtId="0" fontId="1" fillId="4" borderId="2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/>
    </xf>
    <xf numFmtId="0" fontId="7" fillId="4" borderId="1" xfId="0" applyFont="1" applyFill="1" applyBorder="1" applyAlignment="1">
      <alignment horizontal="center" vertical="top"/>
    </xf>
    <xf numFmtId="166" fontId="7" fillId="0" borderId="0" xfId="1" applyNumberFormat="1" applyFont="1" applyAlignment="1">
      <alignment horizontal="right" vertical="center"/>
    </xf>
    <xf numFmtId="166" fontId="9" fillId="0" borderId="0" xfId="1" applyNumberFormat="1" applyFont="1" applyAlignment="1">
      <alignment horizontal="right" vertical="center"/>
    </xf>
  </cellXfs>
  <cellStyles count="47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omma 2" xfId="2" xr:uid="{65DA3B70-95C7-4699-BD0B-8910073AFC96}"/>
    <cellStyle name="Comma 3" xfId="45" xr:uid="{4B54441A-BEFC-42AA-AFBA-F8DAF4959378}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46" xr:uid="{127A33B9-7CB2-4CFF-B95F-D1E389798FB3}"/>
    <cellStyle name="Normal 2 2" xfId="3" xr:uid="{00000000-0005-0000-0000-000002000000}"/>
    <cellStyle name="Note" xfId="18" builtinId="10" customBuiltin="1"/>
    <cellStyle name="Output" xfId="13" builtinId="21" customBuiltin="1"/>
    <cellStyle name="Title" xfId="4" builtinId="15" customBuiltin="1"/>
    <cellStyle name="Total" xfId="20" builtinId="25" customBuiltin="1"/>
    <cellStyle name="Warning Text" xfId="17" builtinId="11" customBuiltin="1"/>
  </cellStyles>
  <dxfs count="0"/>
  <tableStyles count="0" defaultTableStyle="TableStyleMedium2" defaultPivotStyle="PivotStyleLight16"/>
  <colors>
    <mruColors>
      <color rgb="FF063E58"/>
      <color rgb="FFCCCCFF"/>
      <color rgb="FF99C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9</xdr:row>
      <xdr:rowOff>190066</xdr:rowOff>
    </xdr:from>
    <xdr:to>
      <xdr:col>0</xdr:col>
      <xdr:colOff>247649</xdr:colOff>
      <xdr:row>11</xdr:row>
      <xdr:rowOff>248082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 rot="5400000">
          <a:off x="-138546" y="3176586"/>
          <a:ext cx="572366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495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33772</xdr:colOff>
      <xdr:row>19</xdr:row>
      <xdr:rowOff>13855</xdr:rowOff>
    </xdr:from>
    <xdr:to>
      <xdr:col>0</xdr:col>
      <xdr:colOff>252846</xdr:colOff>
      <xdr:row>22</xdr:row>
      <xdr:rowOff>119496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 rot="5400000">
          <a:off x="-152399" y="3524251"/>
          <a:ext cx="591416" cy="2190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496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43295</xdr:colOff>
      <xdr:row>16</xdr:row>
      <xdr:rowOff>128156</xdr:rowOff>
    </xdr:from>
    <xdr:to>
      <xdr:col>0</xdr:col>
      <xdr:colOff>262370</xdr:colOff>
      <xdr:row>19</xdr:row>
      <xdr:rowOff>100447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 rot="5400000">
          <a:off x="-76200" y="3429001"/>
          <a:ext cx="458066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497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11</xdr:row>
      <xdr:rowOff>137681</xdr:rowOff>
    </xdr:from>
    <xdr:to>
      <xdr:col>0</xdr:col>
      <xdr:colOff>300471</xdr:colOff>
      <xdr:row>14</xdr:row>
      <xdr:rowOff>109972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 rot="5400000">
          <a:off x="-59748" y="2921578"/>
          <a:ext cx="458066" cy="2623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498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33336</xdr:colOff>
      <xdr:row>13</xdr:row>
      <xdr:rowOff>14287</xdr:rowOff>
    </xdr:from>
    <xdr:to>
      <xdr:col>0</xdr:col>
      <xdr:colOff>228600</xdr:colOff>
      <xdr:row>14</xdr:row>
      <xdr:rowOff>233362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 txBox="1"/>
      </xdr:nvSpPr>
      <xdr:spPr>
        <a:xfrm rot="5400000">
          <a:off x="-107157" y="4050505"/>
          <a:ext cx="476250" cy="1952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499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20</xdr:row>
      <xdr:rowOff>66675</xdr:rowOff>
    </xdr:from>
    <xdr:to>
      <xdr:col>0</xdr:col>
      <xdr:colOff>228599</xdr:colOff>
      <xdr:row>23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 rot="5400000">
          <a:off x="-114301" y="3648075"/>
          <a:ext cx="485775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500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28573</xdr:colOff>
      <xdr:row>19</xdr:row>
      <xdr:rowOff>66675</xdr:rowOff>
    </xdr:from>
    <xdr:to>
      <xdr:col>0</xdr:col>
      <xdr:colOff>257173</xdr:colOff>
      <xdr:row>23</xdr:row>
      <xdr:rowOff>66675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 txBox="1"/>
      </xdr:nvSpPr>
      <xdr:spPr>
        <a:xfrm rot="5400000">
          <a:off x="-166690" y="3681413"/>
          <a:ext cx="619125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501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13</xdr:row>
      <xdr:rowOff>47624</xdr:rowOff>
    </xdr:from>
    <xdr:to>
      <xdr:col>0</xdr:col>
      <xdr:colOff>257174</xdr:colOff>
      <xdr:row>17</xdr:row>
      <xdr:rowOff>19049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 rot="5400000">
          <a:off x="-157164" y="3043237"/>
          <a:ext cx="619125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502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G33"/>
  <sheetViews>
    <sheetView view="pageBreakPreview" zoomScale="110" zoomScaleNormal="110" zoomScaleSheetLayoutView="110" workbookViewId="0">
      <selection activeCell="W21" sqref="W21"/>
    </sheetView>
  </sheetViews>
  <sheetFormatPr defaultColWidth="9.42578125" defaultRowHeight="12.75" x14ac:dyDescent="0.2"/>
  <cols>
    <col min="1" max="1" width="6.5703125" style="94" customWidth="1"/>
    <col min="2" max="2" width="27.5703125" style="94" customWidth="1"/>
    <col min="3" max="3" width="13.5703125" style="94" hidden="1" customWidth="1"/>
    <col min="4" max="4" width="1.5703125" style="94" customWidth="1"/>
    <col min="5" max="5" width="19.5703125" style="146" customWidth="1"/>
    <col min="6" max="6" width="1.5703125" style="94" customWidth="1"/>
    <col min="7" max="9" width="13.5703125" style="94" customWidth="1"/>
    <col min="10" max="10" width="1.5703125" style="94" customWidth="1"/>
    <col min="11" max="13" width="13.5703125" style="94" customWidth="1"/>
    <col min="14" max="14" width="1.5703125" style="94" customWidth="1"/>
    <col min="15" max="15" width="17.140625" style="94" bestFit="1" customWidth="1"/>
    <col min="16" max="16" width="16.5703125" style="94" bestFit="1" customWidth="1"/>
    <col min="17" max="17" width="17.140625" style="94" bestFit="1" customWidth="1"/>
    <col min="18" max="18" width="1.5703125" style="94" customWidth="1"/>
    <col min="19" max="19" width="0.42578125" style="94" customWidth="1"/>
    <col min="20" max="20" width="3.42578125" style="94" customWidth="1"/>
    <col min="21" max="21" width="10.42578125" style="94" bestFit="1" customWidth="1"/>
    <col min="22" max="16384" width="9.42578125" style="94"/>
  </cols>
  <sheetData>
    <row r="1" spans="2:33" ht="15" customHeight="1" x14ac:dyDescent="0.2">
      <c r="B1" s="336" t="s">
        <v>211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2:33" ht="15" customHeight="1" x14ac:dyDescent="0.2">
      <c r="B2" s="337" t="s">
        <v>221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</row>
    <row r="3" spans="2:33" ht="13.5" thickBot="1" x14ac:dyDescent="0.25">
      <c r="E3" s="296"/>
      <c r="S3" s="301"/>
    </row>
    <row r="4" spans="2:33" s="10" customFormat="1" ht="40.5" customHeight="1" x14ac:dyDescent="0.25">
      <c r="B4" s="312" t="s">
        <v>61</v>
      </c>
      <c r="C4" s="313" t="s">
        <v>229</v>
      </c>
      <c r="D4" s="314"/>
      <c r="E4" s="313" t="s">
        <v>228</v>
      </c>
      <c r="F4" s="312"/>
      <c r="G4" s="338" t="s">
        <v>212</v>
      </c>
      <c r="H4" s="338"/>
      <c r="I4" s="338"/>
      <c r="J4" s="315"/>
      <c r="K4" s="340" t="s">
        <v>213</v>
      </c>
      <c r="L4" s="340"/>
      <c r="M4" s="340"/>
      <c r="N4" s="316"/>
      <c r="O4" s="339" t="s">
        <v>214</v>
      </c>
      <c r="P4" s="339"/>
      <c r="Q4" s="339"/>
      <c r="R4" s="315"/>
      <c r="S4" s="315"/>
    </row>
    <row r="5" spans="2:33" s="10" customFormat="1" x14ac:dyDescent="0.25">
      <c r="B5" s="302"/>
      <c r="C5" s="302"/>
      <c r="D5" s="303"/>
      <c r="E5" s="295"/>
      <c r="F5" s="304"/>
      <c r="G5" s="305"/>
      <c r="H5" s="305"/>
      <c r="I5" s="305"/>
      <c r="J5" s="303"/>
      <c r="K5" s="303"/>
      <c r="L5" s="303"/>
      <c r="M5" s="303"/>
      <c r="N5" s="303"/>
      <c r="O5" s="302"/>
      <c r="P5" s="302"/>
      <c r="Q5" s="302"/>
      <c r="R5" s="303"/>
      <c r="S5" s="303"/>
    </row>
    <row r="6" spans="2:33" s="10" customFormat="1" ht="24" customHeight="1" x14ac:dyDescent="0.25">
      <c r="B6" s="302"/>
      <c r="C6" s="302"/>
      <c r="D6" s="303"/>
      <c r="E6" s="295"/>
      <c r="F6" s="304"/>
      <c r="G6" s="305"/>
      <c r="H6" s="305"/>
      <c r="I6" s="305"/>
      <c r="J6" s="303"/>
      <c r="K6" s="303"/>
      <c r="L6" s="303"/>
      <c r="M6" s="303"/>
      <c r="N6" s="303"/>
      <c r="O6" s="302"/>
      <c r="P6" s="302"/>
      <c r="Q6" s="302"/>
      <c r="R6" s="303"/>
      <c r="S6" s="303"/>
      <c r="U6" s="341"/>
      <c r="V6" s="341"/>
      <c r="W6" s="341"/>
      <c r="X6" s="341"/>
      <c r="Y6" s="341"/>
      <c r="Z6" s="341"/>
      <c r="AA6" s="341"/>
      <c r="AB6" s="341"/>
      <c r="AC6" s="341"/>
      <c r="AD6" s="341"/>
      <c r="AE6" s="341"/>
      <c r="AF6" s="341"/>
      <c r="AG6" s="341"/>
    </row>
    <row r="7" spans="2:33" s="133" customFormat="1" ht="13.5" thickBot="1" x14ac:dyDescent="0.3">
      <c r="B7" s="307"/>
      <c r="C7" s="307"/>
      <c r="D7" s="308"/>
      <c r="E7" s="309">
        <v>2024</v>
      </c>
      <c r="F7" s="308"/>
      <c r="G7" s="310">
        <v>2022</v>
      </c>
      <c r="H7" s="310">
        <v>2023</v>
      </c>
      <c r="I7" s="310">
        <v>2025</v>
      </c>
      <c r="J7" s="311"/>
      <c r="K7" s="310">
        <v>2022</v>
      </c>
      <c r="L7" s="310">
        <v>2023</v>
      </c>
      <c r="M7" s="310">
        <v>2025</v>
      </c>
      <c r="N7" s="311"/>
      <c r="O7" s="310">
        <v>2022</v>
      </c>
      <c r="P7" s="310">
        <v>2023</v>
      </c>
      <c r="Q7" s="310">
        <v>2025</v>
      </c>
      <c r="R7" s="311"/>
      <c r="S7" s="311"/>
      <c r="U7" s="341"/>
      <c r="V7" s="276"/>
      <c r="W7" s="276"/>
      <c r="X7" s="276"/>
      <c r="Y7" s="276"/>
      <c r="Z7" s="276"/>
      <c r="AA7" s="276"/>
      <c r="AB7" s="276"/>
      <c r="AC7" s="276"/>
      <c r="AD7" s="276"/>
      <c r="AE7" s="276"/>
      <c r="AF7" s="276"/>
      <c r="AG7" s="276"/>
    </row>
    <row r="8" spans="2:33" s="134" customFormat="1" ht="21" customHeight="1" x14ac:dyDescent="0.25">
      <c r="B8" s="27" t="s">
        <v>60</v>
      </c>
      <c r="C8" s="27"/>
      <c r="D8" s="47"/>
      <c r="E8" s="54">
        <f>SUM(E9:E24)</f>
        <v>34058.700000000004</v>
      </c>
      <c r="F8" s="54">
        <v>0</v>
      </c>
      <c r="G8" s="54">
        <v>61623</v>
      </c>
      <c r="H8" s="54">
        <v>77727</v>
      </c>
      <c r="I8" s="177">
        <f>'Jadual 2'!I8+'Jadual 3'!I8</f>
        <v>96549</v>
      </c>
      <c r="J8" s="54">
        <v>0</v>
      </c>
      <c r="K8" s="54">
        <v>156361</v>
      </c>
      <c r="L8" s="54">
        <v>203667.4341579552</v>
      </c>
      <c r="M8" s="177">
        <f>'Jadual 2'!M8+'Jadual 3'!M8</f>
        <v>281876</v>
      </c>
      <c r="N8" s="54">
        <v>0</v>
      </c>
      <c r="O8" s="54">
        <v>2377447.1741768532</v>
      </c>
      <c r="P8" s="54">
        <v>2518304.5925817885</v>
      </c>
      <c r="Q8" s="177">
        <f>'Jadual 2'!Q8+'Jadual 3'!Q8</f>
        <v>3209508.07613524</v>
      </c>
      <c r="R8" s="54">
        <v>0</v>
      </c>
      <c r="S8" s="55"/>
      <c r="U8" s="277"/>
      <c r="V8" s="278"/>
      <c r="W8" s="278"/>
      <c r="X8" s="278"/>
      <c r="Y8" s="278"/>
      <c r="Z8" s="278"/>
      <c r="AA8" s="278"/>
      <c r="AB8" s="278"/>
      <c r="AC8" s="278"/>
      <c r="AD8" s="278"/>
      <c r="AE8" s="278"/>
      <c r="AF8" s="278"/>
      <c r="AG8" s="278"/>
    </row>
    <row r="9" spans="2:33" s="10" customFormat="1" ht="21" customHeight="1" x14ac:dyDescent="0.25">
      <c r="B9" s="6" t="s">
        <v>0</v>
      </c>
      <c r="C9" s="170">
        <v>1</v>
      </c>
      <c r="D9" s="12"/>
      <c r="E9" s="50">
        <v>4186.3</v>
      </c>
      <c r="F9" s="50">
        <v>0</v>
      </c>
      <c r="G9" s="50">
        <v>8266</v>
      </c>
      <c r="H9" s="50">
        <v>12671</v>
      </c>
      <c r="I9" s="49">
        <f>'Jadual 2'!I9+'Jadual 3'!I9</f>
        <v>13630</v>
      </c>
      <c r="J9" s="50"/>
      <c r="K9" s="50">
        <v>22423</v>
      </c>
      <c r="L9" s="50">
        <v>35416.770825636915</v>
      </c>
      <c r="M9" s="49">
        <f>'Jadual 2'!M9+'Jadual 3'!M9</f>
        <v>44525</v>
      </c>
      <c r="N9" s="50"/>
      <c r="O9" s="50">
        <v>301857.05453018018</v>
      </c>
      <c r="P9" s="50">
        <v>410999.20976965781</v>
      </c>
      <c r="Q9" s="49">
        <f>'Jadual 2'!Q9+'Jadual 3'!Q9</f>
        <v>475767.06154120743</v>
      </c>
      <c r="R9" s="50">
        <v>0</v>
      </c>
      <c r="S9" s="49"/>
      <c r="U9" s="277"/>
      <c r="V9" s="278"/>
      <c r="W9" s="278"/>
      <c r="X9" s="278"/>
      <c r="Y9" s="278"/>
      <c r="Z9" s="278"/>
      <c r="AA9" s="278"/>
      <c r="AB9" s="278"/>
      <c r="AC9" s="278"/>
      <c r="AD9" s="278"/>
      <c r="AE9" s="278"/>
      <c r="AF9" s="278"/>
      <c r="AG9" s="278"/>
    </row>
    <row r="10" spans="2:33" s="10" customFormat="1" ht="21" customHeight="1" x14ac:dyDescent="0.25">
      <c r="B10" s="6" t="s">
        <v>109</v>
      </c>
      <c r="C10" s="170">
        <v>2</v>
      </c>
      <c r="D10" s="91"/>
      <c r="E10" s="92">
        <v>2217.6</v>
      </c>
      <c r="F10" s="92">
        <v>0</v>
      </c>
      <c r="G10" s="50">
        <v>3846</v>
      </c>
      <c r="H10" s="50">
        <v>6291</v>
      </c>
      <c r="I10" s="49">
        <f>'Jadual 2'!I10+'Jadual 3'!I10</f>
        <v>9652</v>
      </c>
      <c r="J10" s="92"/>
      <c r="K10" s="50">
        <v>9374</v>
      </c>
      <c r="L10" s="50">
        <v>15234.532704402516</v>
      </c>
      <c r="M10" s="49">
        <f>'Jadual 2'!M10+'Jadual 3'!M10</f>
        <v>26050</v>
      </c>
      <c r="N10" s="92"/>
      <c r="O10" s="50">
        <v>111907.18624788616</v>
      </c>
      <c r="P10" s="50">
        <v>140605.30502910679</v>
      </c>
      <c r="Q10" s="49">
        <f>'Jadual 2'!Q10+'Jadual 3'!Q10</f>
        <v>218392.91745108223</v>
      </c>
      <c r="R10" s="92">
        <v>0</v>
      </c>
      <c r="S10" s="92"/>
      <c r="U10" s="277"/>
      <c r="V10" s="278"/>
      <c r="W10" s="278"/>
      <c r="X10" s="278"/>
      <c r="Y10" s="278"/>
      <c r="Z10" s="278"/>
      <c r="AA10" s="278"/>
      <c r="AB10" s="278"/>
      <c r="AC10" s="278"/>
      <c r="AD10" s="278"/>
      <c r="AE10" s="278"/>
      <c r="AF10" s="278"/>
      <c r="AG10" s="278"/>
    </row>
    <row r="11" spans="2:33" s="10" customFormat="1" ht="21" customHeight="1" x14ac:dyDescent="0.25">
      <c r="B11" s="6" t="s">
        <v>7</v>
      </c>
      <c r="C11" s="170">
        <v>3</v>
      </c>
      <c r="D11" s="91"/>
      <c r="E11" s="92">
        <v>1888.5</v>
      </c>
      <c r="F11" s="92">
        <v>0</v>
      </c>
      <c r="G11" s="50">
        <v>3075</v>
      </c>
      <c r="H11" s="50">
        <v>4255</v>
      </c>
      <c r="I11" s="49">
        <f>'Jadual 2'!I11+'Jadual 3'!I11</f>
        <v>3979</v>
      </c>
      <c r="J11" s="92"/>
      <c r="K11" s="50">
        <v>8508</v>
      </c>
      <c r="L11" s="50">
        <v>10833.294199204187</v>
      </c>
      <c r="M11" s="49">
        <f>'Jadual 2'!M11+'Jadual 3'!M11</f>
        <v>10869</v>
      </c>
      <c r="N11" s="92"/>
      <c r="O11" s="50">
        <v>85878.392939346464</v>
      </c>
      <c r="P11" s="50">
        <v>106303.32176890979</v>
      </c>
      <c r="Q11" s="49">
        <f>'Jadual 2'!Q11+'Jadual 3'!Q11</f>
        <v>105918.65537621078</v>
      </c>
      <c r="R11" s="92">
        <v>0</v>
      </c>
      <c r="S11" s="92"/>
      <c r="U11" s="277"/>
      <c r="V11" s="278"/>
      <c r="W11" s="278"/>
      <c r="X11" s="278"/>
      <c r="Y11" s="278"/>
      <c r="Z11" s="278"/>
      <c r="AA11" s="278"/>
      <c r="AB11" s="278"/>
      <c r="AC11" s="278"/>
      <c r="AD11" s="278"/>
      <c r="AE11" s="278"/>
      <c r="AF11" s="278"/>
      <c r="AG11" s="278"/>
    </row>
    <row r="12" spans="2:33" s="10" customFormat="1" ht="21" customHeight="1" x14ac:dyDescent="0.25">
      <c r="B12" s="6" t="s">
        <v>13</v>
      </c>
      <c r="C12" s="170">
        <v>4</v>
      </c>
      <c r="D12" s="91"/>
      <c r="E12" s="92">
        <v>1047</v>
      </c>
      <c r="F12" s="92">
        <v>0</v>
      </c>
      <c r="G12" s="50">
        <v>3757</v>
      </c>
      <c r="H12" s="50">
        <v>3321</v>
      </c>
      <c r="I12" s="124">
        <f>'Jadual 2'!I12+'Jadual 3'!I12</f>
        <v>4009</v>
      </c>
      <c r="J12" s="92"/>
      <c r="K12" s="50">
        <v>10239</v>
      </c>
      <c r="L12" s="50">
        <v>8392.6174603174604</v>
      </c>
      <c r="M12" s="49">
        <f>'Jadual 2'!M12+'Jadual 3'!M12</f>
        <v>13108</v>
      </c>
      <c r="N12" s="92"/>
      <c r="O12" s="50">
        <v>107134.05084728483</v>
      </c>
      <c r="P12" s="50">
        <v>80967.604096013558</v>
      </c>
      <c r="Q12" s="49">
        <f>'Jadual 2'!Q12+'Jadual 3'!Q12</f>
        <v>90003.953139037651</v>
      </c>
      <c r="R12" s="92">
        <v>0</v>
      </c>
      <c r="S12" s="92"/>
      <c r="U12" s="277"/>
      <c r="V12" s="278"/>
      <c r="W12" s="278"/>
      <c r="X12" s="278"/>
      <c r="Y12" s="278"/>
      <c r="Z12" s="278"/>
      <c r="AA12" s="278"/>
      <c r="AB12" s="278"/>
      <c r="AC12" s="278"/>
      <c r="AD12" s="278"/>
      <c r="AE12" s="278"/>
      <c r="AF12" s="278"/>
      <c r="AG12" s="278"/>
    </row>
    <row r="13" spans="2:33" s="10" customFormat="1" ht="21" customHeight="1" x14ac:dyDescent="0.25">
      <c r="B13" s="6" t="s">
        <v>17</v>
      </c>
      <c r="C13" s="170">
        <v>5</v>
      </c>
      <c r="D13" s="91"/>
      <c r="E13" s="92">
        <v>1240</v>
      </c>
      <c r="F13" s="92">
        <v>0</v>
      </c>
      <c r="G13" s="50">
        <v>2384</v>
      </c>
      <c r="H13" s="50">
        <v>3367</v>
      </c>
      <c r="I13" s="49">
        <f>'Jadual 2'!I13+'Jadual 3'!I13</f>
        <v>4797</v>
      </c>
      <c r="J13" s="92"/>
      <c r="K13" s="50">
        <v>5127</v>
      </c>
      <c r="L13" s="50">
        <v>7945.45</v>
      </c>
      <c r="M13" s="49">
        <f>'Jadual 2'!M13+'Jadual 3'!M13</f>
        <v>13883</v>
      </c>
      <c r="N13" s="92"/>
      <c r="O13" s="50">
        <v>61508.17682507565</v>
      </c>
      <c r="P13" s="50">
        <v>78450.798739003047</v>
      </c>
      <c r="Q13" s="49">
        <f>'Jadual 2'!Q13+'Jadual 3'!Q13</f>
        <v>120353.45833333334</v>
      </c>
      <c r="R13" s="92">
        <v>0</v>
      </c>
      <c r="S13" s="92"/>
      <c r="U13" s="277"/>
      <c r="V13" s="278"/>
      <c r="W13" s="278"/>
      <c r="X13" s="278"/>
      <c r="Y13" s="278"/>
      <c r="Z13" s="278"/>
      <c r="AA13" s="278"/>
      <c r="AB13" s="278"/>
      <c r="AC13" s="278"/>
      <c r="AD13" s="278"/>
      <c r="AE13" s="278"/>
      <c r="AF13" s="278"/>
      <c r="AG13" s="278"/>
    </row>
    <row r="14" spans="2:33" s="10" customFormat="1" ht="21" customHeight="1" x14ac:dyDescent="0.25">
      <c r="B14" s="6" t="s">
        <v>25</v>
      </c>
      <c r="C14" s="170">
        <v>6</v>
      </c>
      <c r="D14" s="91"/>
      <c r="E14" s="92">
        <v>1668.2</v>
      </c>
      <c r="F14" s="92">
        <v>0</v>
      </c>
      <c r="G14" s="50">
        <v>2898</v>
      </c>
      <c r="H14" s="50">
        <v>4291</v>
      </c>
      <c r="I14" s="49">
        <f>'Jadual 2'!I14+'Jadual 3'!I14</f>
        <v>4688</v>
      </c>
      <c r="J14" s="92"/>
      <c r="K14" s="50">
        <v>7292</v>
      </c>
      <c r="L14" s="50">
        <v>10838.088806366048</v>
      </c>
      <c r="M14" s="49">
        <f>'Jadual 2'!M14+'Jadual 3'!M14</f>
        <v>13272</v>
      </c>
      <c r="N14" s="92"/>
      <c r="O14" s="50">
        <v>83177.109192984892</v>
      </c>
      <c r="P14" s="50">
        <v>112364.20966803835</v>
      </c>
      <c r="Q14" s="49">
        <f>'Jadual 2'!Q14+'Jadual 3'!Q14</f>
        <v>124996.80109037843</v>
      </c>
      <c r="R14" s="92">
        <v>0</v>
      </c>
      <c r="S14" s="92"/>
      <c r="U14" s="277"/>
      <c r="V14" s="278"/>
      <c r="W14" s="278"/>
      <c r="X14" s="278"/>
      <c r="Y14" s="278"/>
      <c r="Z14" s="278"/>
      <c r="AA14" s="278"/>
      <c r="AB14" s="278"/>
      <c r="AC14" s="278"/>
      <c r="AD14" s="278"/>
      <c r="AE14" s="278"/>
      <c r="AF14" s="278"/>
      <c r="AG14" s="278"/>
    </row>
    <row r="15" spans="2:33" s="10" customFormat="1" ht="21" customHeight="1" x14ac:dyDescent="0.25">
      <c r="B15" s="6" t="s">
        <v>127</v>
      </c>
      <c r="C15" s="170">
        <v>7</v>
      </c>
      <c r="D15" s="91"/>
      <c r="E15" s="92">
        <v>1800.5</v>
      </c>
      <c r="F15" s="92">
        <v>0</v>
      </c>
      <c r="G15" s="50">
        <v>4342</v>
      </c>
      <c r="H15" s="50">
        <v>4680</v>
      </c>
      <c r="I15" s="49">
        <f>'Jadual 2'!I15+'Jadual 3'!I15</f>
        <v>6832</v>
      </c>
      <c r="J15" s="92"/>
      <c r="K15" s="50">
        <v>10098</v>
      </c>
      <c r="L15" s="50">
        <v>11695.439723320158</v>
      </c>
      <c r="M15" s="49">
        <f>'Jadual 2'!M15+'Jadual 3'!M15</f>
        <v>27226</v>
      </c>
      <c r="N15" s="92"/>
      <c r="O15" s="50">
        <v>158746.15885242121</v>
      </c>
      <c r="P15" s="50">
        <v>158754.61289329856</v>
      </c>
      <c r="Q15" s="49">
        <f>'Jadual 2'!Q15+'Jadual 3'!Q15</f>
        <v>272301.03924643976</v>
      </c>
      <c r="R15" s="92">
        <v>0</v>
      </c>
      <c r="S15" s="92"/>
      <c r="U15" s="277"/>
      <c r="V15" s="278"/>
      <c r="W15" s="278"/>
      <c r="X15" s="278"/>
      <c r="Y15" s="278"/>
      <c r="Z15" s="278"/>
      <c r="AA15" s="278"/>
      <c r="AB15" s="278"/>
      <c r="AC15" s="278"/>
      <c r="AD15" s="278"/>
      <c r="AE15" s="278"/>
      <c r="AF15" s="278"/>
      <c r="AG15" s="278"/>
    </row>
    <row r="16" spans="2:33" s="10" customFormat="1" ht="21" customHeight="1" x14ac:dyDescent="0.25">
      <c r="B16" s="6" t="s">
        <v>35</v>
      </c>
      <c r="C16" s="170">
        <v>8</v>
      </c>
      <c r="D16" s="91"/>
      <c r="E16" s="92">
        <v>2569.5</v>
      </c>
      <c r="F16" s="92">
        <v>0</v>
      </c>
      <c r="G16" s="50">
        <v>4845</v>
      </c>
      <c r="H16" s="50">
        <v>5648</v>
      </c>
      <c r="I16" s="49">
        <f>'Jadual 2'!I16+'Jadual 3'!I16</f>
        <v>5988</v>
      </c>
      <c r="J16" s="92"/>
      <c r="K16" s="50">
        <v>12689</v>
      </c>
      <c r="L16" s="50">
        <v>16433.861762839777</v>
      </c>
      <c r="M16" s="49">
        <f>'Jadual 2'!M16+'Jadual 3'!M16</f>
        <v>20548</v>
      </c>
      <c r="N16" s="92"/>
      <c r="O16" s="50">
        <v>132341.90905068134</v>
      </c>
      <c r="P16" s="50">
        <v>138416.43251670251</v>
      </c>
      <c r="Q16" s="49">
        <f>'Jadual 2'!Q16+'Jadual 3'!Q16</f>
        <v>175926.4734989861</v>
      </c>
      <c r="R16" s="92">
        <v>0</v>
      </c>
      <c r="S16" s="92"/>
      <c r="U16" s="277"/>
      <c r="V16" s="278"/>
      <c r="W16" s="278"/>
      <c r="X16" s="278"/>
      <c r="Y16" s="278"/>
      <c r="Z16" s="278"/>
      <c r="AA16" s="278"/>
      <c r="AB16" s="278"/>
      <c r="AC16" s="278"/>
      <c r="AD16" s="278"/>
      <c r="AE16" s="278"/>
      <c r="AF16" s="278"/>
      <c r="AG16" s="278"/>
    </row>
    <row r="17" spans="2:33" s="10" customFormat="1" ht="21" customHeight="1" x14ac:dyDescent="0.25">
      <c r="B17" s="6" t="s">
        <v>205</v>
      </c>
      <c r="C17" s="170">
        <v>9</v>
      </c>
      <c r="D17" s="91"/>
      <c r="E17" s="92">
        <v>296.8</v>
      </c>
      <c r="F17" s="92">
        <v>0</v>
      </c>
      <c r="G17" s="50">
        <v>228</v>
      </c>
      <c r="H17" s="50">
        <v>209</v>
      </c>
      <c r="I17" s="49">
        <f>'Jadual 2'!I17+'Jadual 3'!I17</f>
        <v>660</v>
      </c>
      <c r="J17" s="92"/>
      <c r="K17" s="50">
        <v>742</v>
      </c>
      <c r="L17" s="50">
        <v>569.62068965517244</v>
      </c>
      <c r="M17" s="49">
        <f>'Jadual 2'!M17+'Jadual 3'!M17</f>
        <v>1813</v>
      </c>
      <c r="N17" s="92"/>
      <c r="O17" s="50">
        <v>6383.0741893419654</v>
      </c>
      <c r="P17" s="50">
        <v>4872.3973813653665</v>
      </c>
      <c r="Q17" s="49">
        <f>'Jadual 2'!Q17+'Jadual 3'!Q17</f>
        <v>14913.947952474322</v>
      </c>
      <c r="R17" s="92">
        <v>0</v>
      </c>
      <c r="S17" s="92"/>
      <c r="U17" s="277"/>
      <c r="V17" s="278"/>
      <c r="W17" s="278"/>
      <c r="X17" s="278"/>
      <c r="Y17" s="278"/>
      <c r="Z17" s="278"/>
      <c r="AA17" s="278"/>
      <c r="AB17" s="278"/>
      <c r="AC17" s="278"/>
      <c r="AD17" s="278"/>
      <c r="AE17" s="278"/>
      <c r="AF17" s="278"/>
      <c r="AG17" s="278"/>
    </row>
    <row r="18" spans="2:33" s="10" customFormat="1" ht="21" customHeight="1" x14ac:dyDescent="0.25">
      <c r="B18" s="6" t="s">
        <v>37</v>
      </c>
      <c r="C18" s="170">
        <v>10</v>
      </c>
      <c r="D18" s="91"/>
      <c r="E18" s="92">
        <v>7363.3</v>
      </c>
      <c r="F18" s="92">
        <v>0</v>
      </c>
      <c r="G18" s="50">
        <v>12677</v>
      </c>
      <c r="H18" s="50">
        <v>12668</v>
      </c>
      <c r="I18" s="124">
        <f>'Jadual 2'!I18+'Jadual 3'!I18</f>
        <v>15000</v>
      </c>
      <c r="J18" s="92"/>
      <c r="K18" s="50">
        <v>31563</v>
      </c>
      <c r="L18" s="50">
        <v>32760.103077816493</v>
      </c>
      <c r="M18" s="49">
        <f>'Jadual 2'!M18+'Jadual 3'!M18</f>
        <v>38811</v>
      </c>
      <c r="N18" s="92"/>
      <c r="O18" s="50">
        <v>632226.37546763755</v>
      </c>
      <c r="P18" s="50">
        <v>564158.11754685687</v>
      </c>
      <c r="Q18" s="49">
        <f>'Jadual 2'!Q18+'Jadual 3'!Q18</f>
        <v>667886.64502403606</v>
      </c>
      <c r="R18" s="92">
        <v>0</v>
      </c>
      <c r="S18" s="92"/>
      <c r="U18" s="277"/>
      <c r="V18" s="278"/>
      <c r="W18" s="278"/>
      <c r="X18" s="278"/>
      <c r="Y18" s="278"/>
      <c r="Z18" s="278"/>
      <c r="AA18" s="278"/>
      <c r="AB18" s="278"/>
      <c r="AC18" s="278"/>
      <c r="AD18" s="278"/>
      <c r="AE18" s="278"/>
      <c r="AF18" s="278"/>
      <c r="AG18" s="278"/>
    </row>
    <row r="19" spans="2:33" s="10" customFormat="1" ht="21" customHeight="1" x14ac:dyDescent="0.25">
      <c r="B19" s="6" t="s">
        <v>44</v>
      </c>
      <c r="C19" s="170">
        <v>11</v>
      </c>
      <c r="D19" s="91"/>
      <c r="E19" s="92">
        <v>1232.2</v>
      </c>
      <c r="F19" s="92">
        <v>0</v>
      </c>
      <c r="G19" s="50">
        <v>4321</v>
      </c>
      <c r="H19" s="50">
        <v>5247</v>
      </c>
      <c r="I19" s="49">
        <f>'Jadual 2'!I19+'Jadual 3'!I19</f>
        <v>9453</v>
      </c>
      <c r="J19" s="92"/>
      <c r="K19" s="50">
        <v>12133</v>
      </c>
      <c r="L19" s="50">
        <v>13311.695874183006</v>
      </c>
      <c r="M19" s="49">
        <f>'Jadual 2'!M19+'Jadual 3'!M19</f>
        <v>20045</v>
      </c>
      <c r="N19" s="92"/>
      <c r="O19" s="50">
        <v>133450.46955274104</v>
      </c>
      <c r="P19" s="50">
        <v>155079.51290533852</v>
      </c>
      <c r="Q19" s="49">
        <f>'Jadual 2'!Q19+'Jadual 3'!Q19</f>
        <v>212125.86845425685</v>
      </c>
      <c r="R19" s="92">
        <v>0</v>
      </c>
      <c r="S19" s="92"/>
      <c r="U19" s="277"/>
      <c r="V19" s="278"/>
      <c r="W19" s="278"/>
      <c r="X19" s="278"/>
      <c r="Y19" s="278"/>
      <c r="Z19" s="278"/>
      <c r="AA19" s="278"/>
      <c r="AB19" s="278"/>
      <c r="AC19" s="278"/>
      <c r="AD19" s="278"/>
      <c r="AE19" s="278"/>
      <c r="AF19" s="278"/>
      <c r="AG19" s="278"/>
    </row>
    <row r="20" spans="2:33" s="10" customFormat="1" ht="21" customHeight="1" x14ac:dyDescent="0.25">
      <c r="B20" s="6" t="s">
        <v>49</v>
      </c>
      <c r="C20" s="170">
        <v>12</v>
      </c>
      <c r="D20" s="91"/>
      <c r="E20" s="92">
        <v>3742.2</v>
      </c>
      <c r="F20" s="92">
        <v>0</v>
      </c>
      <c r="G20" s="50">
        <v>2817</v>
      </c>
      <c r="H20" s="50">
        <v>4534</v>
      </c>
      <c r="I20" s="49">
        <f>'Jadual 2'!I20+'Jadual 3'!I20</f>
        <v>5595</v>
      </c>
      <c r="J20" s="92"/>
      <c r="K20" s="50">
        <v>7162</v>
      </c>
      <c r="L20" s="50">
        <v>12694.4</v>
      </c>
      <c r="M20" s="49">
        <f>'Jadual 2'!M20+'Jadual 3'!M20</f>
        <v>13930</v>
      </c>
      <c r="N20" s="92"/>
      <c r="O20" s="50">
        <v>68304.672584909553</v>
      </c>
      <c r="P20" s="50">
        <v>94824.199032003133</v>
      </c>
      <c r="Q20" s="49">
        <f>'Jadual 2'!Q20+'Jadual 3'!Q20</f>
        <v>126691.64969849876</v>
      </c>
      <c r="R20" s="92">
        <v>0</v>
      </c>
      <c r="S20" s="92"/>
      <c r="U20" s="277"/>
      <c r="V20" s="278"/>
      <c r="W20" s="278"/>
      <c r="X20" s="278"/>
      <c r="Y20" s="278"/>
      <c r="Z20" s="278"/>
      <c r="AA20" s="278"/>
      <c r="AB20" s="278"/>
      <c r="AC20" s="278"/>
      <c r="AD20" s="278"/>
      <c r="AE20" s="278"/>
      <c r="AF20" s="278"/>
      <c r="AG20" s="278"/>
    </row>
    <row r="21" spans="2:33" s="10" customFormat="1" ht="21" customHeight="1" x14ac:dyDescent="0.25">
      <c r="B21" s="6" t="s">
        <v>56</v>
      </c>
      <c r="C21" s="170">
        <v>13</v>
      </c>
      <c r="D21" s="91"/>
      <c r="E21" s="92">
        <v>2518</v>
      </c>
      <c r="F21" s="92">
        <v>0</v>
      </c>
      <c r="G21" s="50">
        <v>2420</v>
      </c>
      <c r="H21" s="50">
        <v>5772</v>
      </c>
      <c r="I21" s="124">
        <f>'Jadual 2'!I21+'Jadual 3'!I21</f>
        <v>5633</v>
      </c>
      <c r="J21" s="92"/>
      <c r="K21" s="50">
        <v>6607</v>
      </c>
      <c r="L21" s="50">
        <v>15373.115789473684</v>
      </c>
      <c r="M21" s="49">
        <f>'Jadual 2'!M21+'Jadual 3'!M21</f>
        <v>17723</v>
      </c>
      <c r="N21" s="92"/>
      <c r="O21" s="50">
        <v>82340.423195901938</v>
      </c>
      <c r="P21" s="50">
        <v>156001.56832209535</v>
      </c>
      <c r="Q21" s="49">
        <f>'Jadual 2'!Q21+'Jadual 3'!Q21</f>
        <v>170609.79018644095</v>
      </c>
      <c r="R21" s="92">
        <v>0</v>
      </c>
      <c r="S21" s="92"/>
      <c r="U21" s="277"/>
      <c r="V21" s="278"/>
      <c r="W21" s="278"/>
      <c r="X21" s="278"/>
      <c r="Y21" s="278"/>
      <c r="Z21" s="278"/>
      <c r="AA21" s="278"/>
      <c r="AB21" s="278"/>
      <c r="AC21" s="278"/>
      <c r="AD21" s="278"/>
      <c r="AE21" s="278"/>
      <c r="AF21" s="278"/>
      <c r="AG21" s="278"/>
    </row>
    <row r="22" spans="2:33" s="10" customFormat="1" ht="21" customHeight="1" x14ac:dyDescent="0.25">
      <c r="B22" s="6" t="s">
        <v>58</v>
      </c>
      <c r="C22" s="170">
        <v>14</v>
      </c>
      <c r="D22" s="91"/>
      <c r="E22" s="92">
        <v>2067.5</v>
      </c>
      <c r="F22" s="92">
        <v>0</v>
      </c>
      <c r="G22" s="50">
        <v>5141</v>
      </c>
      <c r="H22" s="50">
        <v>4023</v>
      </c>
      <c r="I22" s="49">
        <f>'Jadual 2'!I22+'Jadual 3'!I22</f>
        <v>5417</v>
      </c>
      <c r="J22" s="92"/>
      <c r="K22" s="50">
        <v>10993</v>
      </c>
      <c r="L22" s="50">
        <v>10088.550387596899</v>
      </c>
      <c r="M22" s="49">
        <f>'Jadual 2'!M22+'Jadual 3'!M22</f>
        <v>16142</v>
      </c>
      <c r="N22" s="92"/>
      <c r="O22" s="50">
        <v>379538.27526614984</v>
      </c>
      <c r="P22" s="50">
        <v>284173.79437072325</v>
      </c>
      <c r="Q22" s="49">
        <f>'Jadual 2'!Q22+'Jadual 3'!Q22</f>
        <v>380962.842</v>
      </c>
      <c r="R22" s="92">
        <v>0</v>
      </c>
      <c r="S22" s="92"/>
      <c r="U22" s="277"/>
      <c r="V22" s="278"/>
      <c r="W22" s="278"/>
      <c r="X22" s="278"/>
      <c r="Y22" s="278"/>
      <c r="Z22" s="278"/>
      <c r="AA22" s="278"/>
      <c r="AB22" s="278"/>
      <c r="AC22" s="278"/>
      <c r="AD22" s="278"/>
      <c r="AE22" s="278"/>
      <c r="AF22" s="278"/>
      <c r="AG22" s="278"/>
    </row>
    <row r="23" spans="2:33" s="10" customFormat="1" ht="21" customHeight="1" x14ac:dyDescent="0.25">
      <c r="B23" s="6" t="s">
        <v>203</v>
      </c>
      <c r="C23" s="170">
        <v>15</v>
      </c>
      <c r="D23" s="91"/>
      <c r="E23" s="92">
        <v>100.8</v>
      </c>
      <c r="F23" s="92">
        <v>0</v>
      </c>
      <c r="G23" s="50">
        <v>132</v>
      </c>
      <c r="H23" s="50">
        <v>308</v>
      </c>
      <c r="I23" s="49">
        <f>'Jadual 2'!I23+'Jadual 3'!I23</f>
        <v>271</v>
      </c>
      <c r="J23" s="92"/>
      <c r="K23" s="50">
        <v>297</v>
      </c>
      <c r="L23" s="50">
        <v>837.75</v>
      </c>
      <c r="M23" s="49">
        <f>'Jadual 2'!M23+'Jadual 3'!M23</f>
        <v>823</v>
      </c>
      <c r="N23" s="92"/>
      <c r="O23" s="50">
        <v>2622.5279999999998</v>
      </c>
      <c r="P23" s="50">
        <v>5416.9027199999991</v>
      </c>
      <c r="Q23" s="49">
        <f>'Jadual 2'!Q23+'Jadual 3'!Q23</f>
        <v>6932.9960000000001</v>
      </c>
      <c r="R23" s="92">
        <v>0</v>
      </c>
      <c r="S23" s="92"/>
      <c r="U23" s="277"/>
      <c r="V23" s="278"/>
      <c r="W23" s="278"/>
      <c r="X23" s="278"/>
      <c r="Y23" s="278"/>
      <c r="Z23" s="278"/>
      <c r="AA23" s="278"/>
      <c r="AB23" s="278"/>
      <c r="AC23" s="278"/>
      <c r="AD23" s="278"/>
      <c r="AE23" s="278"/>
      <c r="AF23" s="278"/>
      <c r="AG23" s="278"/>
    </row>
    <row r="24" spans="2:33" s="10" customFormat="1" ht="21" customHeight="1" x14ac:dyDescent="0.25">
      <c r="B24" s="6" t="s">
        <v>204</v>
      </c>
      <c r="C24" s="170">
        <v>16</v>
      </c>
      <c r="D24" s="91"/>
      <c r="E24" s="92">
        <v>120.3</v>
      </c>
      <c r="F24" s="92"/>
      <c r="G24" s="50">
        <v>474</v>
      </c>
      <c r="H24" s="50">
        <v>442</v>
      </c>
      <c r="I24" s="21">
        <f>'Jadual 2'!I24+'Jadual 3'!I24</f>
        <v>945</v>
      </c>
      <c r="J24" s="92"/>
      <c r="K24" s="50">
        <v>1114</v>
      </c>
      <c r="L24" s="50">
        <v>1242</v>
      </c>
      <c r="M24" s="21">
        <f>'Jadual 2'!M24+'Jadual 3'!M24</f>
        <v>3108</v>
      </c>
      <c r="N24" s="92"/>
      <c r="O24" s="50">
        <v>30031</v>
      </c>
      <c r="P24" s="50">
        <v>26917</v>
      </c>
      <c r="Q24" s="21">
        <f>'Jadual 2'!Q24+'Jadual 3'!Q24</f>
        <v>45723.97714285714</v>
      </c>
      <c r="R24" s="92"/>
      <c r="S24" s="92"/>
      <c r="U24" s="279"/>
      <c r="V24" s="280"/>
      <c r="W24" s="280"/>
      <c r="X24" s="280"/>
      <c r="Y24" s="280"/>
      <c r="Z24" s="280"/>
      <c r="AA24" s="280"/>
      <c r="AB24" s="280"/>
      <c r="AC24" s="280"/>
      <c r="AD24" s="280"/>
      <c r="AE24" s="280"/>
      <c r="AF24" s="280"/>
      <c r="AG24" s="280"/>
    </row>
    <row r="25" spans="2:33" s="10" customFormat="1" ht="15" customHeight="1" thickBot="1" x14ac:dyDescent="0.3">
      <c r="B25" s="317"/>
      <c r="C25" s="317"/>
      <c r="D25" s="318"/>
      <c r="E25" s="319"/>
      <c r="F25" s="320"/>
      <c r="G25" s="320"/>
      <c r="H25" s="320"/>
      <c r="I25" s="320"/>
      <c r="J25" s="321"/>
      <c r="K25" s="321"/>
      <c r="L25" s="321"/>
      <c r="M25" s="321"/>
      <c r="N25" s="321"/>
      <c r="O25" s="321"/>
      <c r="P25" s="321"/>
      <c r="Q25" s="321"/>
      <c r="R25" s="322"/>
      <c r="S25" s="322"/>
      <c r="U25" s="279"/>
      <c r="V25" s="280"/>
      <c r="W25" s="280"/>
      <c r="X25" s="280"/>
      <c r="Y25" s="280"/>
      <c r="Z25" s="280"/>
      <c r="AA25" s="281"/>
      <c r="AB25" s="280"/>
      <c r="AC25" s="280"/>
      <c r="AD25" s="281"/>
      <c r="AE25" s="282"/>
      <c r="AF25" s="282"/>
      <c r="AG25" s="282"/>
    </row>
    <row r="27" spans="2:33" x14ac:dyDescent="0.2">
      <c r="B27" s="69" t="s">
        <v>105</v>
      </c>
      <c r="C27" s="69"/>
    </row>
    <row r="28" spans="2:33" x14ac:dyDescent="0.2">
      <c r="B28" s="70" t="s">
        <v>206</v>
      </c>
      <c r="C28" s="70"/>
    </row>
    <row r="29" spans="2:33" x14ac:dyDescent="0.2">
      <c r="B29" s="69"/>
      <c r="C29" s="69"/>
    </row>
    <row r="30" spans="2:33" x14ac:dyDescent="0.2">
      <c r="B30" s="69" t="s">
        <v>424</v>
      </c>
      <c r="C30" s="69"/>
    </row>
    <row r="31" spans="2:33" x14ac:dyDescent="0.2">
      <c r="B31" s="70" t="s">
        <v>425</v>
      </c>
      <c r="C31" s="70"/>
    </row>
    <row r="32" spans="2:33" x14ac:dyDescent="0.2">
      <c r="B32" s="69" t="s">
        <v>207</v>
      </c>
      <c r="C32" s="69"/>
    </row>
    <row r="33" spans="2:3" x14ac:dyDescent="0.2">
      <c r="B33" s="70" t="s">
        <v>208</v>
      </c>
      <c r="C33" s="70"/>
    </row>
  </sheetData>
  <sheetProtection algorithmName="SHA-512" hashValue="KVOLVx+w3WWRZB15bAhxYzGPLc30Wm6q71BV41PIvWoR2sJq/s7wWaq2yVIP8XUMoL1E23md9EPcjYWXDj4NXw==" saltValue="INJrYIQ1ydzVD2O4NYKvZg==" spinCount="100000" sheet="1" objects="1" scenarios="1"/>
  <mergeCells count="10">
    <mergeCell ref="U6:U7"/>
    <mergeCell ref="V6:X6"/>
    <mergeCell ref="Y6:AA6"/>
    <mergeCell ref="AB6:AD6"/>
    <mergeCell ref="AE6:AG6"/>
    <mergeCell ref="B1:S1"/>
    <mergeCell ref="B2:S2"/>
    <mergeCell ref="G4:I4"/>
    <mergeCell ref="O4:Q4"/>
    <mergeCell ref="K4:M4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E55"/>
  <sheetViews>
    <sheetView view="pageBreakPreview" zoomScaleNormal="55" zoomScaleSheetLayoutView="100" workbookViewId="0">
      <selection activeCell="V29" sqref="V29"/>
    </sheetView>
  </sheetViews>
  <sheetFormatPr defaultColWidth="9.42578125" defaultRowHeight="12.75" x14ac:dyDescent="0.2"/>
  <cols>
    <col min="1" max="1" width="6.5703125" style="94" customWidth="1"/>
    <col min="2" max="2" width="2" style="94" customWidth="1"/>
    <col min="3" max="3" width="27.5703125" style="94" customWidth="1"/>
    <col min="4" max="4" width="13.5703125" style="94" hidden="1" customWidth="1"/>
    <col min="5" max="5" width="2" style="94" customWidth="1"/>
    <col min="6" max="6" width="19.5703125" style="146" customWidth="1"/>
    <col min="7" max="7" width="2" style="94" customWidth="1"/>
    <col min="8" max="10" width="13.5703125" style="94" customWidth="1"/>
    <col min="11" max="11" width="2" style="94" customWidth="1"/>
    <col min="12" max="14" width="13.5703125" style="94" customWidth="1"/>
    <col min="15" max="15" width="2" style="94" customWidth="1"/>
    <col min="16" max="18" width="13.5703125" style="94" customWidth="1"/>
    <col min="19" max="19" width="1.5703125" style="94" customWidth="1"/>
    <col min="20" max="20" width="2" style="94" customWidth="1"/>
    <col min="21" max="21" width="11.42578125" style="94" customWidth="1"/>
    <col min="22" max="16384" width="9.42578125" style="94"/>
  </cols>
  <sheetData>
    <row r="1" spans="2:31" ht="15" customHeight="1" x14ac:dyDescent="0.2">
      <c r="B1" s="336" t="s">
        <v>219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</row>
    <row r="2" spans="2:31" ht="15" customHeight="1" x14ac:dyDescent="0.2">
      <c r="B2" s="337" t="s">
        <v>226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</row>
    <row r="3" spans="2:31" ht="6" customHeight="1" thickBot="1" x14ac:dyDescent="0.25">
      <c r="B3" s="298"/>
      <c r="C3" s="298"/>
      <c r="E3" s="298"/>
      <c r="F3" s="299"/>
      <c r="G3" s="298"/>
      <c r="T3" s="141"/>
    </row>
    <row r="4" spans="2:31" s="10" customFormat="1" ht="41.25" customHeight="1" x14ac:dyDescent="0.25">
      <c r="B4" s="324"/>
      <c r="C4" s="312" t="s">
        <v>73</v>
      </c>
      <c r="D4" s="313" t="s">
        <v>229</v>
      </c>
      <c r="E4" s="314"/>
      <c r="F4" s="313" t="s">
        <v>228</v>
      </c>
      <c r="G4" s="312"/>
      <c r="H4" s="338" t="s">
        <v>212</v>
      </c>
      <c r="I4" s="338"/>
      <c r="J4" s="338"/>
      <c r="K4" s="315"/>
      <c r="L4" s="340" t="s">
        <v>213</v>
      </c>
      <c r="M4" s="340"/>
      <c r="N4" s="340"/>
      <c r="O4" s="316"/>
      <c r="P4" s="339" t="s">
        <v>214</v>
      </c>
      <c r="Q4" s="339"/>
      <c r="R4" s="339"/>
      <c r="S4" s="325"/>
      <c r="T4" s="72"/>
    </row>
    <row r="5" spans="2:31" s="10" customFormat="1" ht="13.5" customHeight="1" x14ac:dyDescent="0.25">
      <c r="B5" s="302"/>
      <c r="C5" s="302"/>
      <c r="D5" s="302"/>
      <c r="E5" s="303"/>
      <c r="F5" s="297"/>
      <c r="G5" s="303"/>
      <c r="H5" s="323"/>
      <c r="I5" s="323"/>
      <c r="J5" s="323"/>
      <c r="K5" s="303"/>
      <c r="L5" s="303"/>
      <c r="M5" s="303"/>
      <c r="N5" s="303"/>
      <c r="O5" s="303"/>
      <c r="P5" s="302"/>
      <c r="Q5" s="302"/>
      <c r="R5" s="302"/>
      <c r="S5" s="303"/>
      <c r="T5" s="71"/>
    </row>
    <row r="6" spans="2:31" s="133" customFormat="1" x14ac:dyDescent="0.25">
      <c r="B6" s="302"/>
      <c r="C6" s="306"/>
      <c r="D6" s="302"/>
      <c r="E6" s="302"/>
      <c r="F6" s="300"/>
      <c r="G6" s="302"/>
      <c r="H6" s="329"/>
      <c r="I6" s="329"/>
      <c r="J6" s="329"/>
      <c r="K6" s="329"/>
      <c r="L6" s="329"/>
      <c r="M6" s="329"/>
      <c r="N6" s="329"/>
      <c r="O6" s="329"/>
      <c r="P6" s="330"/>
      <c r="Q6" s="330"/>
      <c r="R6" s="330"/>
      <c r="S6" s="329"/>
      <c r="T6" s="73"/>
    </row>
    <row r="7" spans="2:31" s="133" customFormat="1" ht="13.5" thickBot="1" x14ac:dyDescent="0.3">
      <c r="B7" s="308"/>
      <c r="C7" s="307"/>
      <c r="D7" s="307"/>
      <c r="E7" s="308"/>
      <c r="F7" s="309">
        <v>2024</v>
      </c>
      <c r="G7" s="308"/>
      <c r="H7" s="310">
        <v>2022</v>
      </c>
      <c r="I7" s="310">
        <v>2023</v>
      </c>
      <c r="J7" s="310">
        <v>2025</v>
      </c>
      <c r="K7" s="311"/>
      <c r="L7" s="310">
        <v>2022</v>
      </c>
      <c r="M7" s="310">
        <v>2023</v>
      </c>
      <c r="N7" s="310">
        <v>2025</v>
      </c>
      <c r="O7" s="311"/>
      <c r="P7" s="310">
        <v>2022</v>
      </c>
      <c r="Q7" s="310">
        <v>2023</v>
      </c>
      <c r="R7" s="310">
        <v>2025</v>
      </c>
      <c r="S7" s="332"/>
      <c r="T7" s="73"/>
    </row>
    <row r="8" spans="2:31" s="10" customFormat="1" ht="15" customHeight="1" x14ac:dyDescent="0.25">
      <c r="B8" s="7"/>
      <c r="C8" s="159" t="s">
        <v>13</v>
      </c>
      <c r="D8" s="175">
        <v>4</v>
      </c>
      <c r="E8" s="48"/>
      <c r="F8" s="90">
        <v>1047</v>
      </c>
      <c r="G8" s="151"/>
      <c r="H8" s="90">
        <v>2401</v>
      </c>
      <c r="I8" s="90">
        <v>2356</v>
      </c>
      <c r="J8" s="131">
        <f>SUM(J9:J11)</f>
        <v>3201</v>
      </c>
      <c r="K8" s="90"/>
      <c r="L8" s="90">
        <v>6024</v>
      </c>
      <c r="M8" s="90">
        <v>5910</v>
      </c>
      <c r="N8" s="131">
        <f>SUM(N9:N11)</f>
        <v>10519</v>
      </c>
      <c r="O8" s="90"/>
      <c r="P8" s="285">
        <v>40404.36805303648</v>
      </c>
      <c r="Q8" s="285">
        <v>33521.212802080569</v>
      </c>
      <c r="R8" s="275">
        <v>52705.813045495284</v>
      </c>
      <c r="S8" s="90"/>
      <c r="T8" s="138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</row>
    <row r="9" spans="2:31" s="10" customFormat="1" ht="15" customHeight="1" x14ac:dyDescent="0.25">
      <c r="C9" s="163" t="s">
        <v>14</v>
      </c>
      <c r="D9" s="174" t="s">
        <v>262</v>
      </c>
      <c r="F9" s="20">
        <v>260.5</v>
      </c>
      <c r="G9" s="153"/>
      <c r="H9" s="49">
        <v>480</v>
      </c>
      <c r="I9" s="49">
        <v>570</v>
      </c>
      <c r="J9" s="49">
        <v>698</v>
      </c>
      <c r="K9" s="49"/>
      <c r="L9" s="49">
        <v>1186</v>
      </c>
      <c r="M9" s="49">
        <v>1428</v>
      </c>
      <c r="N9" s="49">
        <v>2426</v>
      </c>
      <c r="O9" s="49"/>
      <c r="P9" s="272">
        <v>7840.4013433134596</v>
      </c>
      <c r="Q9" s="272">
        <v>6687.0749067036495</v>
      </c>
      <c r="R9" s="272">
        <v>11613.700347826087</v>
      </c>
      <c r="S9" s="49"/>
      <c r="T9" s="138"/>
      <c r="U9" s="139"/>
    </row>
    <row r="10" spans="2:31" s="10" customFormat="1" ht="15" customHeight="1" x14ac:dyDescent="0.25">
      <c r="C10" s="163" t="s">
        <v>15</v>
      </c>
      <c r="D10" s="174" t="s">
        <v>263</v>
      </c>
      <c r="F10" s="20">
        <v>156.4</v>
      </c>
      <c r="G10" s="153"/>
      <c r="H10" s="49">
        <v>320</v>
      </c>
      <c r="I10" s="49">
        <v>375</v>
      </c>
      <c r="J10" s="49">
        <v>428</v>
      </c>
      <c r="K10" s="21"/>
      <c r="L10" s="49">
        <v>895</v>
      </c>
      <c r="M10" s="49">
        <v>1178</v>
      </c>
      <c r="N10" s="49">
        <v>1358</v>
      </c>
      <c r="O10" s="49"/>
      <c r="P10" s="272">
        <v>6732.439775331467</v>
      </c>
      <c r="Q10" s="272">
        <v>7503.8634018347575</v>
      </c>
      <c r="R10" s="272">
        <v>6778.8515307017542</v>
      </c>
      <c r="S10" s="49"/>
      <c r="T10" s="138"/>
      <c r="U10" s="139"/>
    </row>
    <row r="11" spans="2:31" s="10" customFormat="1" ht="15" customHeight="1" x14ac:dyDescent="0.25">
      <c r="C11" s="163" t="s">
        <v>16</v>
      </c>
      <c r="D11" s="174" t="s">
        <v>264</v>
      </c>
      <c r="F11" s="20">
        <v>630.1</v>
      </c>
      <c r="G11" s="153"/>
      <c r="H11" s="49">
        <v>1601</v>
      </c>
      <c r="I11" s="49">
        <v>1411</v>
      </c>
      <c r="J11" s="49">
        <v>2075</v>
      </c>
      <c r="K11" s="21"/>
      <c r="L11" s="49">
        <v>3943</v>
      </c>
      <c r="M11" s="49">
        <v>3304</v>
      </c>
      <c r="N11" s="49">
        <v>6735</v>
      </c>
      <c r="O11" s="49"/>
      <c r="P11" s="272">
        <v>25831.526934391557</v>
      </c>
      <c r="Q11" s="272">
        <v>19330.274493542162</v>
      </c>
      <c r="R11" s="272">
        <v>34313.261166967444</v>
      </c>
      <c r="S11" s="49"/>
      <c r="T11" s="138"/>
      <c r="U11" s="139"/>
    </row>
    <row r="12" spans="2:31" s="10" customFormat="1" ht="6" customHeight="1" x14ac:dyDescent="0.25">
      <c r="D12" s="170"/>
      <c r="F12" s="20"/>
      <c r="G12" s="153"/>
      <c r="H12" s="68"/>
      <c r="I12" s="68"/>
      <c r="J12" s="91"/>
      <c r="K12" s="21"/>
      <c r="L12" s="68"/>
      <c r="M12" s="68"/>
      <c r="N12" s="91"/>
      <c r="O12" s="21"/>
      <c r="P12" s="68"/>
      <c r="Q12" s="68"/>
      <c r="R12" s="272"/>
      <c r="S12" s="21"/>
      <c r="T12" s="21"/>
      <c r="U12" s="138"/>
    </row>
    <row r="13" spans="2:31" s="10" customFormat="1" ht="15" customHeight="1" x14ac:dyDescent="0.25">
      <c r="B13" s="7"/>
      <c r="C13" s="159" t="s">
        <v>17</v>
      </c>
      <c r="D13" s="175">
        <v>5</v>
      </c>
      <c r="E13" s="48"/>
      <c r="F13" s="90">
        <v>1240</v>
      </c>
      <c r="G13" s="151"/>
      <c r="H13" s="90">
        <v>2063</v>
      </c>
      <c r="I13" s="90">
        <v>2611</v>
      </c>
      <c r="J13" s="185">
        <f>SUM(J14:J20)</f>
        <v>3606</v>
      </c>
      <c r="K13" s="90"/>
      <c r="L13" s="90">
        <v>4626</v>
      </c>
      <c r="M13" s="90">
        <v>6186</v>
      </c>
      <c r="N13" s="131">
        <f>SUM(N14:N20)</f>
        <v>11246</v>
      </c>
      <c r="O13" s="90"/>
      <c r="P13" s="285">
        <v>51614.45271233868</v>
      </c>
      <c r="Q13" s="285">
        <v>55602.288739003052</v>
      </c>
      <c r="R13" s="275">
        <v>91325.188333333339</v>
      </c>
      <c r="S13" s="90"/>
      <c r="T13" s="138"/>
      <c r="U13" s="59"/>
    </row>
    <row r="14" spans="2:31" s="10" customFormat="1" ht="15" customHeight="1" x14ac:dyDescent="0.25">
      <c r="B14" s="11"/>
      <c r="C14" s="163" t="s">
        <v>18</v>
      </c>
      <c r="D14" s="171" t="s">
        <v>266</v>
      </c>
      <c r="F14" s="20">
        <v>48.7</v>
      </c>
      <c r="G14" s="153"/>
      <c r="H14" s="49">
        <v>43</v>
      </c>
      <c r="I14" s="49">
        <v>149</v>
      </c>
      <c r="J14" s="49">
        <v>144</v>
      </c>
      <c r="K14" s="49"/>
      <c r="L14" s="49">
        <v>141</v>
      </c>
      <c r="M14" s="49">
        <v>298</v>
      </c>
      <c r="N14" s="49">
        <v>455</v>
      </c>
      <c r="O14" s="49"/>
      <c r="P14" s="272">
        <v>747.17590909090904</v>
      </c>
      <c r="Q14" s="272">
        <v>2610.4821109259447</v>
      </c>
      <c r="R14" s="272">
        <v>2276.1964444444443</v>
      </c>
      <c r="S14" s="49"/>
      <c r="T14" s="138"/>
      <c r="U14" s="139"/>
    </row>
    <row r="15" spans="2:31" s="10" customFormat="1" ht="15" customHeight="1" x14ac:dyDescent="0.25">
      <c r="C15" s="163" t="s">
        <v>21</v>
      </c>
      <c r="D15" s="170" t="s">
        <v>268</v>
      </c>
      <c r="F15" s="20">
        <v>72.3</v>
      </c>
      <c r="G15" s="153"/>
      <c r="H15" s="49">
        <v>54</v>
      </c>
      <c r="I15" s="49">
        <v>50</v>
      </c>
      <c r="J15" s="49">
        <v>238</v>
      </c>
      <c r="K15" s="49"/>
      <c r="L15" s="49">
        <v>135</v>
      </c>
      <c r="M15" s="49">
        <v>100</v>
      </c>
      <c r="N15" s="49">
        <v>649</v>
      </c>
      <c r="O15" s="49"/>
      <c r="P15" s="272">
        <v>1089.2290176066911</v>
      </c>
      <c r="Q15" s="272">
        <v>992.47552103936312</v>
      </c>
      <c r="R15" s="272">
        <v>6149.3220000000001</v>
      </c>
      <c r="S15" s="49"/>
      <c r="T15" s="138"/>
      <c r="U15" s="139"/>
    </row>
    <row r="16" spans="2:31" s="10" customFormat="1" ht="15" customHeight="1" x14ac:dyDescent="0.25">
      <c r="C16" s="163" t="s">
        <v>20</v>
      </c>
      <c r="D16" s="170" t="s">
        <v>269</v>
      </c>
      <c r="F16" s="20">
        <v>135.19999999999999</v>
      </c>
      <c r="G16" s="153"/>
      <c r="H16" s="49">
        <v>271</v>
      </c>
      <c r="I16" s="49">
        <v>76</v>
      </c>
      <c r="J16" s="49">
        <v>434</v>
      </c>
      <c r="K16" s="49"/>
      <c r="L16" s="49">
        <v>601</v>
      </c>
      <c r="M16" s="49">
        <v>152</v>
      </c>
      <c r="N16" s="49">
        <v>1390</v>
      </c>
      <c r="O16" s="49"/>
      <c r="P16" s="272">
        <v>6374.1952820258293</v>
      </c>
      <c r="Q16" s="272">
        <v>1514.9254789915967</v>
      </c>
      <c r="R16" s="272">
        <v>10358.283825396826</v>
      </c>
      <c r="S16" s="49"/>
      <c r="T16" s="138"/>
      <c r="U16" s="139"/>
    </row>
    <row r="17" spans="2:21" s="10" customFormat="1" ht="15" customHeight="1" x14ac:dyDescent="0.25">
      <c r="C17" s="163" t="s">
        <v>23</v>
      </c>
      <c r="D17" s="170" t="s">
        <v>270</v>
      </c>
      <c r="F17" s="20">
        <v>49.2</v>
      </c>
      <c r="G17" s="153"/>
      <c r="H17" s="49">
        <v>80</v>
      </c>
      <c r="I17" s="49">
        <v>198</v>
      </c>
      <c r="J17" s="49">
        <v>206</v>
      </c>
      <c r="K17" s="21"/>
      <c r="L17" s="49">
        <v>145</v>
      </c>
      <c r="M17" s="49">
        <v>349</v>
      </c>
      <c r="N17" s="49">
        <v>419</v>
      </c>
      <c r="O17" s="49"/>
      <c r="P17" s="272">
        <v>1103.7627166666668</v>
      </c>
      <c r="Q17" s="272">
        <v>2465.7744441176478</v>
      </c>
      <c r="R17" s="272">
        <v>6032.4153333333343</v>
      </c>
      <c r="S17" s="49"/>
      <c r="T17" s="138"/>
      <c r="U17" s="139"/>
    </row>
    <row r="18" spans="2:21" s="10" customFormat="1" ht="15" customHeight="1" x14ac:dyDescent="0.25">
      <c r="C18" s="163" t="s">
        <v>24</v>
      </c>
      <c r="D18" s="170" t="s">
        <v>271</v>
      </c>
      <c r="F18" s="20">
        <v>712.7</v>
      </c>
      <c r="G18" s="153"/>
      <c r="H18" s="49">
        <v>1408</v>
      </c>
      <c r="I18" s="49">
        <v>1506</v>
      </c>
      <c r="J18" s="49">
        <v>1753</v>
      </c>
      <c r="K18" s="49"/>
      <c r="L18" s="49">
        <v>3149</v>
      </c>
      <c r="M18" s="49">
        <v>3639</v>
      </c>
      <c r="N18" s="49">
        <v>5599</v>
      </c>
      <c r="O18" s="49"/>
      <c r="P18" s="272">
        <v>37657.314414329536</v>
      </c>
      <c r="Q18" s="272">
        <v>35377.59341790805</v>
      </c>
      <c r="R18" s="272">
        <v>46205.201063492066</v>
      </c>
      <c r="S18" s="49"/>
      <c r="T18" s="138"/>
      <c r="U18" s="139"/>
    </row>
    <row r="19" spans="2:21" s="10" customFormat="1" ht="15" customHeight="1" x14ac:dyDescent="0.25">
      <c r="C19" s="163" t="s">
        <v>19</v>
      </c>
      <c r="D19" s="170" t="s">
        <v>272</v>
      </c>
      <c r="F19" s="20">
        <v>90.6</v>
      </c>
      <c r="G19" s="153"/>
      <c r="H19" s="49">
        <v>27</v>
      </c>
      <c r="I19" s="49">
        <v>361</v>
      </c>
      <c r="J19" s="49">
        <v>469</v>
      </c>
      <c r="K19" s="49"/>
      <c r="L19" s="49">
        <v>47</v>
      </c>
      <c r="M19" s="49">
        <v>956</v>
      </c>
      <c r="N19" s="49">
        <v>1588</v>
      </c>
      <c r="O19" s="49"/>
      <c r="P19" s="272">
        <v>404.06671428571434</v>
      </c>
      <c r="Q19" s="272">
        <v>6046.507448278755</v>
      </c>
      <c r="R19" s="272">
        <v>12986.303</v>
      </c>
      <c r="S19" s="49"/>
      <c r="T19" s="138"/>
      <c r="U19" s="139"/>
    </row>
    <row r="20" spans="2:21" s="10" customFormat="1" ht="15" customHeight="1" x14ac:dyDescent="0.25">
      <c r="C20" s="163" t="s">
        <v>22</v>
      </c>
      <c r="D20" s="170" t="s">
        <v>267</v>
      </c>
      <c r="F20" s="20">
        <v>131.30000000000001</v>
      </c>
      <c r="G20" s="153"/>
      <c r="H20" s="49">
        <v>180</v>
      </c>
      <c r="I20" s="49">
        <v>271</v>
      </c>
      <c r="J20" s="49">
        <v>362</v>
      </c>
      <c r="K20" s="49"/>
      <c r="L20" s="49">
        <v>408</v>
      </c>
      <c r="M20" s="49">
        <v>692</v>
      </c>
      <c r="N20" s="49">
        <v>1146</v>
      </c>
      <c r="O20" s="49"/>
      <c r="P20" s="272">
        <v>4238.708658333333</v>
      </c>
      <c r="Q20" s="272">
        <v>6594.5303177416972</v>
      </c>
      <c r="R20" s="272">
        <v>7317.4666666666672</v>
      </c>
      <c r="S20" s="49"/>
      <c r="T20" s="138"/>
      <c r="U20" s="139"/>
    </row>
    <row r="21" spans="2:21" s="10" customFormat="1" ht="6" customHeight="1" x14ac:dyDescent="0.25">
      <c r="D21" s="170"/>
      <c r="F21" s="20"/>
      <c r="G21" s="153"/>
      <c r="H21" s="68"/>
      <c r="I21" s="68"/>
      <c r="J21" s="91"/>
      <c r="K21" s="21"/>
      <c r="L21" s="68"/>
      <c r="M21" s="68"/>
      <c r="N21" s="91"/>
      <c r="O21" s="21"/>
      <c r="P21" s="68"/>
      <c r="Q21" s="68"/>
      <c r="R21" s="272"/>
      <c r="S21" s="21"/>
      <c r="T21" s="21"/>
      <c r="U21" s="138"/>
    </row>
    <row r="22" spans="2:21" s="10" customFormat="1" ht="15" customHeight="1" x14ac:dyDescent="0.25">
      <c r="B22" s="7"/>
      <c r="C22" s="159" t="s">
        <v>25</v>
      </c>
      <c r="D22" s="175">
        <v>6</v>
      </c>
      <c r="E22" s="48"/>
      <c r="F22" s="90">
        <v>1668.2</v>
      </c>
      <c r="G22" s="151"/>
      <c r="H22" s="90">
        <v>2416</v>
      </c>
      <c r="I22" s="90">
        <v>3599</v>
      </c>
      <c r="J22" s="185">
        <f>SUM(J23:J33)</f>
        <v>4076</v>
      </c>
      <c r="K22" s="90"/>
      <c r="L22" s="90">
        <v>5969</v>
      </c>
      <c r="M22" s="90">
        <v>9075</v>
      </c>
      <c r="N22" s="131">
        <f>SUM(N23:N33)</f>
        <v>11688</v>
      </c>
      <c r="O22" s="90"/>
      <c r="P22" s="285">
        <v>60887.424475054926</v>
      </c>
      <c r="Q22" s="285">
        <v>79440.634386389924</v>
      </c>
      <c r="R22" s="275">
        <v>96904.572757045098</v>
      </c>
      <c r="S22" s="90"/>
      <c r="T22" s="90"/>
      <c r="U22" s="138"/>
    </row>
    <row r="23" spans="2:21" s="10" customFormat="1" ht="15" customHeight="1" x14ac:dyDescent="0.25">
      <c r="C23" s="163" t="s">
        <v>26</v>
      </c>
      <c r="D23" s="170" t="s">
        <v>273</v>
      </c>
      <c r="F23" s="20">
        <v>121.2</v>
      </c>
      <c r="G23" s="153"/>
      <c r="H23" s="68">
        <v>200</v>
      </c>
      <c r="I23" s="68">
        <v>165</v>
      </c>
      <c r="J23" s="49">
        <v>178</v>
      </c>
      <c r="K23" s="49"/>
      <c r="L23" s="49">
        <v>529</v>
      </c>
      <c r="M23" s="49">
        <v>446</v>
      </c>
      <c r="N23" s="49">
        <v>398</v>
      </c>
      <c r="O23" s="49"/>
      <c r="P23" s="272">
        <v>3508.3208333333332</v>
      </c>
      <c r="Q23" s="272">
        <v>3369.578912195122</v>
      </c>
      <c r="R23" s="272">
        <v>4624.5309999999999</v>
      </c>
      <c r="S23" s="49"/>
      <c r="T23" s="49"/>
      <c r="U23" s="138"/>
    </row>
    <row r="24" spans="2:21" s="10" customFormat="1" ht="15" customHeight="1" x14ac:dyDescent="0.25">
      <c r="C24" s="163" t="s">
        <v>126</v>
      </c>
      <c r="D24" s="170" t="s">
        <v>275</v>
      </c>
      <c r="F24" s="20">
        <v>44.5</v>
      </c>
      <c r="G24" s="153"/>
      <c r="H24" s="68">
        <v>55</v>
      </c>
      <c r="I24" s="68">
        <v>104</v>
      </c>
      <c r="J24" s="49">
        <v>130</v>
      </c>
      <c r="K24" s="49"/>
      <c r="L24" s="49">
        <v>104</v>
      </c>
      <c r="M24" s="49">
        <v>281</v>
      </c>
      <c r="N24" s="49">
        <v>392</v>
      </c>
      <c r="O24" s="49"/>
      <c r="P24" s="272">
        <v>1187.7739346209523</v>
      </c>
      <c r="Q24" s="272">
        <v>1427.8620760000001</v>
      </c>
      <c r="R24" s="272">
        <v>2859.1006666666667</v>
      </c>
      <c r="S24" s="49"/>
      <c r="T24" s="49"/>
      <c r="U24" s="138"/>
    </row>
    <row r="25" spans="2:21" s="10" customFormat="1" ht="15" customHeight="1" x14ac:dyDescent="0.25">
      <c r="C25" s="163" t="s">
        <v>34</v>
      </c>
      <c r="D25" s="170" t="s">
        <v>276</v>
      </c>
      <c r="F25" s="20">
        <v>100</v>
      </c>
      <c r="G25" s="153"/>
      <c r="H25" s="68">
        <v>83</v>
      </c>
      <c r="I25" s="68">
        <v>116</v>
      </c>
      <c r="J25" s="49">
        <v>191</v>
      </c>
      <c r="K25" s="49"/>
      <c r="L25" s="49">
        <v>153</v>
      </c>
      <c r="M25" s="49">
        <v>116</v>
      </c>
      <c r="N25" s="49">
        <v>432</v>
      </c>
      <c r="O25" s="49"/>
      <c r="P25" s="272">
        <v>2084.6264976161615</v>
      </c>
      <c r="Q25" s="272">
        <v>2079.6480000000001</v>
      </c>
      <c r="R25" s="272">
        <v>2998.9618</v>
      </c>
      <c r="S25" s="49"/>
      <c r="T25" s="49"/>
      <c r="U25" s="138"/>
    </row>
    <row r="26" spans="2:21" s="10" customFormat="1" ht="15" customHeight="1" x14ac:dyDescent="0.25">
      <c r="C26" s="163" t="s">
        <v>28</v>
      </c>
      <c r="D26" s="170" t="s">
        <v>277</v>
      </c>
      <c r="F26" s="20">
        <v>571.29999999999995</v>
      </c>
      <c r="G26" s="153"/>
      <c r="H26" s="68">
        <v>672</v>
      </c>
      <c r="I26" s="68">
        <v>1415</v>
      </c>
      <c r="J26" s="49">
        <v>1530</v>
      </c>
      <c r="K26" s="49"/>
      <c r="L26" s="49">
        <v>1787</v>
      </c>
      <c r="M26" s="49">
        <v>3313</v>
      </c>
      <c r="N26" s="49">
        <v>4160</v>
      </c>
      <c r="O26" s="49"/>
      <c r="P26" s="272">
        <v>19394.905799290638</v>
      </c>
      <c r="Q26" s="272">
        <v>32165.686438046585</v>
      </c>
      <c r="R26" s="272">
        <v>39580.791783884917</v>
      </c>
      <c r="S26" s="49"/>
      <c r="T26" s="49"/>
      <c r="U26" s="138"/>
    </row>
    <row r="27" spans="2:21" s="10" customFormat="1" ht="15" customHeight="1" x14ac:dyDescent="0.25">
      <c r="C27" s="163" t="s">
        <v>32</v>
      </c>
      <c r="D27" s="170" t="s">
        <v>278</v>
      </c>
      <c r="F27" s="20">
        <v>102.2</v>
      </c>
      <c r="G27" s="153"/>
      <c r="H27" s="68">
        <v>117</v>
      </c>
      <c r="I27" s="68">
        <v>202</v>
      </c>
      <c r="J27" s="49">
        <v>110</v>
      </c>
      <c r="K27" s="49"/>
      <c r="L27" s="49">
        <v>324</v>
      </c>
      <c r="M27" s="49">
        <v>553</v>
      </c>
      <c r="N27" s="49">
        <v>319</v>
      </c>
      <c r="O27" s="49"/>
      <c r="P27" s="272">
        <v>2081.2725614000001</v>
      </c>
      <c r="Q27" s="272">
        <v>4228.3646321841288</v>
      </c>
      <c r="R27" s="272">
        <v>3706.5010000000002</v>
      </c>
      <c r="S27" s="49"/>
      <c r="T27" s="49"/>
      <c r="U27" s="138"/>
    </row>
    <row r="28" spans="2:21" s="10" customFormat="1" ht="15" customHeight="1" x14ac:dyDescent="0.25">
      <c r="C28" s="163" t="s">
        <v>31</v>
      </c>
      <c r="D28" s="174" t="s">
        <v>280</v>
      </c>
      <c r="F28" s="20">
        <v>128</v>
      </c>
      <c r="G28" s="153"/>
      <c r="H28" s="68">
        <v>180</v>
      </c>
      <c r="I28" s="68">
        <v>101</v>
      </c>
      <c r="J28" s="49">
        <v>227</v>
      </c>
      <c r="K28" s="21"/>
      <c r="L28" s="49">
        <v>500</v>
      </c>
      <c r="M28" s="49">
        <v>276</v>
      </c>
      <c r="N28" s="49">
        <v>718</v>
      </c>
      <c r="O28" s="49"/>
      <c r="P28" s="272">
        <v>7287.3091115273246</v>
      </c>
      <c r="Q28" s="272">
        <v>3713.8331138928916</v>
      </c>
      <c r="R28" s="272">
        <v>5688.8746363636365</v>
      </c>
      <c r="S28" s="49"/>
      <c r="T28" s="21"/>
      <c r="U28" s="138"/>
    </row>
    <row r="29" spans="2:21" s="10" customFormat="1" ht="15" customHeight="1" x14ac:dyDescent="0.25">
      <c r="C29" s="163" t="s">
        <v>30</v>
      </c>
      <c r="D29" s="174" t="s">
        <v>281</v>
      </c>
      <c r="F29" s="20">
        <v>100.1</v>
      </c>
      <c r="G29" s="153"/>
      <c r="H29" s="68">
        <v>110</v>
      </c>
      <c r="I29" s="68">
        <v>81</v>
      </c>
      <c r="J29" s="49">
        <v>100</v>
      </c>
      <c r="K29" s="49"/>
      <c r="L29" s="49">
        <v>256</v>
      </c>
      <c r="M29" s="49">
        <v>254</v>
      </c>
      <c r="N29" s="49">
        <v>300</v>
      </c>
      <c r="O29" s="49"/>
      <c r="P29" s="272">
        <v>2457.5426400000001</v>
      </c>
      <c r="Q29" s="272">
        <v>1723.05225</v>
      </c>
      <c r="R29" s="272">
        <v>3027.6</v>
      </c>
      <c r="S29" s="49"/>
      <c r="T29" s="49"/>
      <c r="U29" s="138"/>
    </row>
    <row r="30" spans="2:21" s="10" customFormat="1" ht="15" customHeight="1" x14ac:dyDescent="0.25">
      <c r="C30" s="163" t="s">
        <v>29</v>
      </c>
      <c r="D30" s="170" t="s">
        <v>283</v>
      </c>
      <c r="F30" s="20">
        <v>177.9</v>
      </c>
      <c r="G30" s="153"/>
      <c r="H30" s="68">
        <v>448</v>
      </c>
      <c r="I30" s="68">
        <v>533</v>
      </c>
      <c r="J30" s="49">
        <v>537</v>
      </c>
      <c r="K30" s="49"/>
      <c r="L30" s="49">
        <v>965</v>
      </c>
      <c r="M30" s="49">
        <v>1334</v>
      </c>
      <c r="N30" s="49">
        <v>1834</v>
      </c>
      <c r="O30" s="49"/>
      <c r="P30" s="272">
        <v>8846.4315197137894</v>
      </c>
      <c r="Q30" s="272">
        <v>12549.380394752065</v>
      </c>
      <c r="R30" s="272">
        <v>11936.328727272727</v>
      </c>
      <c r="S30" s="49"/>
      <c r="T30" s="49"/>
      <c r="U30" s="138"/>
    </row>
    <row r="31" spans="2:21" s="10" customFormat="1" ht="15" customHeight="1" x14ac:dyDescent="0.25">
      <c r="C31" s="163" t="s">
        <v>84</v>
      </c>
      <c r="D31" s="170" t="s">
        <v>282</v>
      </c>
      <c r="F31" s="20">
        <v>102.9</v>
      </c>
      <c r="G31" s="153"/>
      <c r="H31" s="68">
        <v>221</v>
      </c>
      <c r="I31" s="68">
        <v>367</v>
      </c>
      <c r="J31" s="49">
        <v>552</v>
      </c>
      <c r="K31" s="49"/>
      <c r="L31" s="49">
        <v>558</v>
      </c>
      <c r="M31" s="49">
        <v>1154</v>
      </c>
      <c r="N31" s="49">
        <v>1731</v>
      </c>
      <c r="O31" s="49"/>
      <c r="P31" s="272">
        <v>6015.7040510477418</v>
      </c>
      <c r="Q31" s="272">
        <v>8041.9555627626669</v>
      </c>
      <c r="R31" s="272">
        <v>10868.47542857143</v>
      </c>
      <c r="S31" s="49"/>
      <c r="T31" s="49"/>
      <c r="U31" s="138"/>
    </row>
    <row r="32" spans="2:21" s="10" customFormat="1" ht="15" customHeight="1" x14ac:dyDescent="0.25">
      <c r="C32" s="163" t="s">
        <v>33</v>
      </c>
      <c r="D32" s="171" t="s">
        <v>279</v>
      </c>
      <c r="F32" s="20">
        <v>119.1</v>
      </c>
      <c r="G32" s="153"/>
      <c r="H32" s="68">
        <v>209</v>
      </c>
      <c r="I32" s="68">
        <v>378</v>
      </c>
      <c r="J32" s="49">
        <v>285</v>
      </c>
      <c r="K32" s="49"/>
      <c r="L32" s="49">
        <v>559</v>
      </c>
      <c r="M32" s="49">
        <v>968</v>
      </c>
      <c r="N32" s="49">
        <v>581</v>
      </c>
      <c r="O32" s="49"/>
      <c r="P32" s="272">
        <v>5337.6421277677227</v>
      </c>
      <c r="Q32" s="272">
        <v>7444.5634219340664</v>
      </c>
      <c r="R32" s="272">
        <v>7206.3360000000002</v>
      </c>
      <c r="S32" s="49"/>
      <c r="T32" s="49"/>
      <c r="U32" s="138"/>
    </row>
    <row r="33" spans="2:21" s="10" customFormat="1" ht="15" customHeight="1" x14ac:dyDescent="0.25">
      <c r="C33" s="163" t="s">
        <v>27</v>
      </c>
      <c r="D33" s="170" t="s">
        <v>274</v>
      </c>
      <c r="F33" s="20">
        <v>101</v>
      </c>
      <c r="G33" s="153"/>
      <c r="H33" s="68">
        <v>121</v>
      </c>
      <c r="I33" s="68">
        <v>137</v>
      </c>
      <c r="J33" s="49">
        <v>236</v>
      </c>
      <c r="K33" s="21"/>
      <c r="L33" s="49">
        <v>234</v>
      </c>
      <c r="M33" s="49">
        <v>380</v>
      </c>
      <c r="N33" s="49">
        <v>823</v>
      </c>
      <c r="O33" s="49"/>
      <c r="P33" s="272">
        <v>2685.8953987372579</v>
      </c>
      <c r="Q33" s="272">
        <v>2696.7095846223951</v>
      </c>
      <c r="R33" s="272">
        <v>4407.0717142857147</v>
      </c>
      <c r="S33" s="49"/>
      <c r="T33" s="21"/>
      <c r="U33" s="138"/>
    </row>
    <row r="34" spans="2:21" s="10" customFormat="1" ht="6" customHeight="1" x14ac:dyDescent="0.25">
      <c r="D34" s="174"/>
      <c r="F34" s="20"/>
      <c r="G34" s="153"/>
      <c r="H34" s="68"/>
      <c r="I34" s="68"/>
      <c r="J34" s="91"/>
      <c r="K34" s="21"/>
      <c r="L34" s="68"/>
      <c r="M34" s="68"/>
      <c r="N34" s="91"/>
      <c r="O34" s="21"/>
      <c r="P34" s="68"/>
      <c r="Q34" s="68"/>
      <c r="R34" s="272"/>
      <c r="S34" s="21"/>
      <c r="T34" s="21"/>
      <c r="U34" s="138"/>
    </row>
    <row r="35" spans="2:21" s="10" customFormat="1" x14ac:dyDescent="0.25">
      <c r="B35" s="7"/>
      <c r="C35" s="159" t="s">
        <v>127</v>
      </c>
      <c r="D35" s="175">
        <v>7</v>
      </c>
      <c r="E35" s="48"/>
      <c r="F35" s="90">
        <v>1800.5</v>
      </c>
      <c r="G35" s="151"/>
      <c r="H35" s="90">
        <v>3714</v>
      </c>
      <c r="I35" s="90">
        <v>4152</v>
      </c>
      <c r="J35" s="185">
        <f>SUM(J36:J40)</f>
        <v>6084</v>
      </c>
      <c r="K35" s="90"/>
      <c r="L35" s="90">
        <v>8402</v>
      </c>
      <c r="M35" s="90">
        <v>10244</v>
      </c>
      <c r="N35" s="131">
        <f>SUM(N36:N40)</f>
        <v>25515</v>
      </c>
      <c r="O35" s="90"/>
      <c r="P35" s="285">
        <v>115600.68508122314</v>
      </c>
      <c r="Q35" s="285">
        <v>119678.14989329856</v>
      </c>
      <c r="R35" s="275">
        <v>225455.51921454931</v>
      </c>
      <c r="S35" s="90"/>
      <c r="T35" s="90"/>
      <c r="U35" s="138"/>
    </row>
    <row r="36" spans="2:21" s="10" customFormat="1" ht="15" customHeight="1" x14ac:dyDescent="0.25">
      <c r="B36" s="11"/>
      <c r="C36" s="287" t="s">
        <v>129</v>
      </c>
      <c r="D36" s="174" t="s">
        <v>285</v>
      </c>
      <c r="F36" s="92">
        <v>188.1</v>
      </c>
      <c r="G36" s="153"/>
      <c r="H36" s="92">
        <v>1101</v>
      </c>
      <c r="I36" s="92">
        <v>1216</v>
      </c>
      <c r="J36" s="49">
        <v>2265</v>
      </c>
      <c r="K36" s="117"/>
      <c r="L36" s="49">
        <v>2383</v>
      </c>
      <c r="M36" s="49">
        <v>3267</v>
      </c>
      <c r="N36" s="49">
        <v>9873</v>
      </c>
      <c r="O36" s="49"/>
      <c r="P36" s="272">
        <v>35386.220217493057</v>
      </c>
      <c r="Q36" s="272">
        <v>42010.729207686541</v>
      </c>
      <c r="R36" s="272">
        <v>73533.921643410213</v>
      </c>
      <c r="S36" s="49"/>
      <c r="T36" s="117"/>
      <c r="U36" s="138"/>
    </row>
    <row r="37" spans="2:21" s="10" customFormat="1" ht="15" customHeight="1" x14ac:dyDescent="0.25">
      <c r="B37" s="11"/>
      <c r="C37" s="287" t="s">
        <v>130</v>
      </c>
      <c r="D37" s="174" t="s">
        <v>286</v>
      </c>
      <c r="F37" s="92">
        <v>443.2</v>
      </c>
      <c r="G37" s="153"/>
      <c r="H37" s="92">
        <v>877</v>
      </c>
      <c r="I37" s="92">
        <v>1004</v>
      </c>
      <c r="J37" s="49">
        <v>1207</v>
      </c>
      <c r="K37" s="117"/>
      <c r="L37" s="49">
        <v>1774</v>
      </c>
      <c r="M37" s="49">
        <v>2344</v>
      </c>
      <c r="N37" s="49">
        <v>5523</v>
      </c>
      <c r="O37" s="49"/>
      <c r="P37" s="272">
        <v>14118.105091080737</v>
      </c>
      <c r="Q37" s="272">
        <v>16539.899868457738</v>
      </c>
      <c r="R37" s="272">
        <v>20140.27442213563</v>
      </c>
      <c r="S37" s="49"/>
      <c r="T37" s="117"/>
      <c r="U37" s="138"/>
    </row>
    <row r="38" spans="2:21" s="10" customFormat="1" ht="15" customHeight="1" x14ac:dyDescent="0.25">
      <c r="B38" s="11"/>
      <c r="C38" s="287" t="s">
        <v>131</v>
      </c>
      <c r="D38" s="174" t="s">
        <v>287</v>
      </c>
      <c r="F38" s="92">
        <v>351</v>
      </c>
      <c r="G38" s="153"/>
      <c r="H38" s="92">
        <v>395</v>
      </c>
      <c r="I38" s="92">
        <v>495</v>
      </c>
      <c r="J38" s="49">
        <v>578</v>
      </c>
      <c r="K38" s="117"/>
      <c r="L38" s="49">
        <v>827</v>
      </c>
      <c r="M38" s="49">
        <v>1221</v>
      </c>
      <c r="N38" s="49">
        <v>2671</v>
      </c>
      <c r="O38" s="49"/>
      <c r="P38" s="272">
        <v>7725.1770915245725</v>
      </c>
      <c r="Q38" s="272">
        <v>10098.166147399999</v>
      </c>
      <c r="R38" s="272">
        <v>8885.2265171712224</v>
      </c>
      <c r="S38" s="49"/>
      <c r="T38" s="117"/>
      <c r="U38" s="138"/>
    </row>
    <row r="39" spans="2:21" s="10" customFormat="1" ht="15" customHeight="1" x14ac:dyDescent="0.25">
      <c r="B39" s="11"/>
      <c r="C39" s="287" t="s">
        <v>132</v>
      </c>
      <c r="D39" s="174" t="s">
        <v>288</v>
      </c>
      <c r="F39" s="92">
        <v>569.9</v>
      </c>
      <c r="G39" s="153"/>
      <c r="H39" s="92">
        <v>522</v>
      </c>
      <c r="I39" s="92">
        <v>707</v>
      </c>
      <c r="J39" s="49">
        <v>1044</v>
      </c>
      <c r="K39" s="117"/>
      <c r="L39" s="49">
        <v>1322</v>
      </c>
      <c r="M39" s="49">
        <v>1483</v>
      </c>
      <c r="N39" s="49">
        <v>3763</v>
      </c>
      <c r="O39" s="49"/>
      <c r="P39" s="272">
        <v>14837.601082420002</v>
      </c>
      <c r="Q39" s="272">
        <v>17385.29906534954</v>
      </c>
      <c r="R39" s="272">
        <v>63157.234631621155</v>
      </c>
      <c r="S39" s="49"/>
      <c r="T39" s="117"/>
      <c r="U39" s="138"/>
    </row>
    <row r="40" spans="2:21" s="10" customFormat="1" ht="15" customHeight="1" x14ac:dyDescent="0.25">
      <c r="B40" s="11"/>
      <c r="C40" s="287" t="s">
        <v>128</v>
      </c>
      <c r="D40" s="174" t="s">
        <v>284</v>
      </c>
      <c r="F40" s="92">
        <v>248.3</v>
      </c>
      <c r="G40" s="153"/>
      <c r="H40" s="92">
        <v>819</v>
      </c>
      <c r="I40" s="92">
        <v>730</v>
      </c>
      <c r="J40" s="49">
        <v>990</v>
      </c>
      <c r="K40" s="117"/>
      <c r="L40" s="49">
        <v>2096</v>
      </c>
      <c r="M40" s="49">
        <v>1929</v>
      </c>
      <c r="N40" s="49">
        <v>3685</v>
      </c>
      <c r="O40" s="49"/>
      <c r="P40" s="272">
        <v>43533.581598704768</v>
      </c>
      <c r="Q40" s="272">
        <v>33644.055604404741</v>
      </c>
      <c r="R40" s="272">
        <v>59738.862000211127</v>
      </c>
      <c r="S40" s="49"/>
      <c r="T40" s="117"/>
      <c r="U40" s="138"/>
    </row>
    <row r="41" spans="2:21" ht="8.25" customHeight="1" thickBot="1" x14ac:dyDescent="0.25">
      <c r="B41" s="326"/>
      <c r="C41" s="326"/>
      <c r="D41" s="331"/>
      <c r="E41" s="326"/>
      <c r="F41" s="331"/>
      <c r="G41" s="321"/>
      <c r="H41" s="321"/>
      <c r="I41" s="321"/>
      <c r="J41" s="321"/>
      <c r="K41" s="321"/>
      <c r="L41" s="321"/>
      <c r="M41" s="321"/>
      <c r="N41" s="321"/>
      <c r="O41" s="321"/>
      <c r="P41" s="321"/>
      <c r="Q41" s="321"/>
      <c r="R41" s="321"/>
      <c r="S41" s="326"/>
      <c r="U41" s="138"/>
    </row>
    <row r="42" spans="2:21" x14ac:dyDescent="0.2">
      <c r="E42" s="146"/>
      <c r="F42" s="94"/>
    </row>
    <row r="43" spans="2:21" x14ac:dyDescent="0.2">
      <c r="B43" s="69" t="s">
        <v>105</v>
      </c>
      <c r="C43" s="69"/>
      <c r="E43" s="146"/>
      <c r="F43" s="94"/>
    </row>
    <row r="44" spans="2:21" x14ac:dyDescent="0.2">
      <c r="B44" s="70" t="s">
        <v>206</v>
      </c>
      <c r="C44" s="70"/>
      <c r="E44" s="146"/>
      <c r="F44" s="94"/>
    </row>
    <row r="45" spans="2:21" x14ac:dyDescent="0.2">
      <c r="B45" s="69"/>
      <c r="C45" s="69"/>
      <c r="E45" s="146"/>
      <c r="F45" s="94"/>
    </row>
    <row r="46" spans="2:21" x14ac:dyDescent="0.2">
      <c r="B46" s="69" t="s">
        <v>424</v>
      </c>
      <c r="C46" s="69"/>
      <c r="E46" s="146"/>
      <c r="F46" s="94"/>
    </row>
    <row r="47" spans="2:21" x14ac:dyDescent="0.2">
      <c r="B47" s="70" t="s">
        <v>425</v>
      </c>
      <c r="C47" s="70"/>
      <c r="E47" s="146"/>
      <c r="F47" s="94"/>
    </row>
    <row r="48" spans="2:21" x14ac:dyDescent="0.2">
      <c r="B48" s="69" t="s">
        <v>207</v>
      </c>
      <c r="C48" s="69"/>
      <c r="E48" s="146"/>
      <c r="F48" s="94"/>
    </row>
    <row r="49" spans="2:21" x14ac:dyDescent="0.2">
      <c r="B49" s="70" t="s">
        <v>208</v>
      </c>
      <c r="C49" s="70"/>
      <c r="E49" s="146"/>
      <c r="F49" s="94"/>
    </row>
    <row r="50" spans="2:21" s="10" customFormat="1" ht="6.75" customHeight="1" x14ac:dyDescent="0.25">
      <c r="D50" s="174"/>
      <c r="F50" s="19"/>
      <c r="G50" s="153"/>
      <c r="H50" s="68"/>
      <c r="I50" s="68"/>
      <c r="J50" s="91"/>
      <c r="K50" s="49"/>
      <c r="L50" s="20"/>
      <c r="M50" s="20"/>
      <c r="N50" s="91"/>
      <c r="O50" s="49"/>
      <c r="P50" s="178"/>
      <c r="Q50" s="178"/>
      <c r="R50" s="178"/>
      <c r="S50" s="49"/>
      <c r="T50" s="49"/>
      <c r="U50" s="138"/>
    </row>
    <row r="55" spans="2:21" s="10" customFormat="1" ht="4.5" customHeight="1" x14ac:dyDescent="0.25">
      <c r="D55" s="174"/>
      <c r="F55" s="23"/>
      <c r="G55" s="153"/>
      <c r="H55" s="21"/>
      <c r="I55" s="21"/>
      <c r="J55" s="91"/>
      <c r="K55" s="21"/>
      <c r="L55" s="21"/>
      <c r="M55" s="21"/>
      <c r="N55" s="91"/>
      <c r="O55" s="21"/>
      <c r="P55" s="179"/>
      <c r="Q55" s="179"/>
      <c r="R55" s="178"/>
      <c r="S55" s="21"/>
      <c r="T55" s="138"/>
      <c r="U55" s="139"/>
    </row>
  </sheetData>
  <sheetProtection algorithmName="SHA-512" hashValue="R2MJJQ7odFpEqfDpOFGY0xhnGj+iwSmBfcyNSsZN3RF2gcqwV2No4tl3cZ/iDIxZJTdFcCl3/fwsfKcXwFmIFA==" saltValue="t2DdCQQD+ocbF7ELuMfL4A==" spinCount="100000" sheet="1" objects="1" scenarios="1"/>
  <mergeCells count="5">
    <mergeCell ref="B1:T1"/>
    <mergeCell ref="B2:T2"/>
    <mergeCell ref="H4:J4"/>
    <mergeCell ref="L4:N4"/>
    <mergeCell ref="P4:R4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E60"/>
  <sheetViews>
    <sheetView view="pageBreakPreview" zoomScale="90" zoomScaleNormal="70" zoomScaleSheetLayoutView="90" workbookViewId="0">
      <selection activeCell="X56" sqref="X56"/>
    </sheetView>
  </sheetViews>
  <sheetFormatPr defaultColWidth="9.42578125" defaultRowHeight="12.75" x14ac:dyDescent="0.2"/>
  <cols>
    <col min="1" max="1" width="6.5703125" style="94" customWidth="1"/>
    <col min="2" max="2" width="2" style="94" customWidth="1"/>
    <col min="3" max="3" width="27.5703125" style="94" customWidth="1"/>
    <col min="4" max="4" width="13.5703125" style="94" hidden="1" customWidth="1"/>
    <col min="5" max="5" width="2" style="94" customWidth="1"/>
    <col min="6" max="6" width="19.5703125" style="146" customWidth="1"/>
    <col min="7" max="7" width="2" style="94" customWidth="1"/>
    <col min="8" max="10" width="13.5703125" style="94" customWidth="1"/>
    <col min="11" max="11" width="2" style="94" customWidth="1"/>
    <col min="12" max="14" width="13.5703125" style="94" customWidth="1"/>
    <col min="15" max="15" width="2" style="94" customWidth="1"/>
    <col min="16" max="18" width="13.5703125" style="94" customWidth="1"/>
    <col min="19" max="19" width="1.42578125" style="94" customWidth="1"/>
    <col min="20" max="20" width="2" style="94" customWidth="1"/>
    <col min="21" max="21" width="14.42578125" style="94" bestFit="1" customWidth="1"/>
    <col min="22" max="16384" width="9.42578125" style="94"/>
  </cols>
  <sheetData>
    <row r="1" spans="2:31" ht="15" customHeight="1" x14ac:dyDescent="0.2">
      <c r="B1" s="336" t="s">
        <v>219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</row>
    <row r="2" spans="2:31" ht="15" customHeight="1" x14ac:dyDescent="0.2">
      <c r="B2" s="337" t="s">
        <v>226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</row>
    <row r="3" spans="2:31" ht="6" customHeight="1" thickBot="1" x14ac:dyDescent="0.25">
      <c r="B3" s="298"/>
      <c r="C3" s="298"/>
      <c r="E3" s="298"/>
      <c r="F3" s="299"/>
      <c r="G3" s="298"/>
    </row>
    <row r="4" spans="2:31" s="10" customFormat="1" ht="39" customHeight="1" x14ac:dyDescent="0.25">
      <c r="B4" s="324"/>
      <c r="C4" s="312" t="s">
        <v>73</v>
      </c>
      <c r="D4" s="313" t="s">
        <v>229</v>
      </c>
      <c r="E4" s="314"/>
      <c r="F4" s="313" t="s">
        <v>228</v>
      </c>
      <c r="G4" s="312"/>
      <c r="H4" s="338" t="s">
        <v>212</v>
      </c>
      <c r="I4" s="338"/>
      <c r="J4" s="338"/>
      <c r="K4" s="315"/>
      <c r="L4" s="340" t="s">
        <v>213</v>
      </c>
      <c r="M4" s="340"/>
      <c r="N4" s="340"/>
      <c r="O4" s="316"/>
      <c r="P4" s="339" t="s">
        <v>214</v>
      </c>
      <c r="Q4" s="339"/>
      <c r="R4" s="339"/>
      <c r="S4" s="325"/>
    </row>
    <row r="5" spans="2:31" s="10" customFormat="1" ht="13.5" customHeight="1" x14ac:dyDescent="0.25">
      <c r="B5" s="302"/>
      <c r="C5" s="302"/>
      <c r="D5" s="302"/>
      <c r="E5" s="303"/>
      <c r="F5" s="297"/>
      <c r="G5" s="303"/>
      <c r="H5" s="323"/>
      <c r="I5" s="323"/>
      <c r="J5" s="323"/>
      <c r="K5" s="303"/>
      <c r="L5" s="303"/>
      <c r="M5" s="303"/>
      <c r="N5" s="303"/>
      <c r="O5" s="303"/>
      <c r="P5" s="302"/>
      <c r="Q5" s="302"/>
      <c r="R5" s="302"/>
      <c r="S5" s="303"/>
    </row>
    <row r="6" spans="2:31" s="133" customFormat="1" x14ac:dyDescent="0.25">
      <c r="B6" s="302"/>
      <c r="C6" s="306"/>
      <c r="D6" s="302"/>
      <c r="E6" s="302"/>
      <c r="F6" s="300"/>
      <c r="G6" s="302"/>
      <c r="H6" s="329"/>
      <c r="I6" s="329"/>
      <c r="J6" s="329"/>
      <c r="K6" s="329"/>
      <c r="L6" s="329"/>
      <c r="M6" s="329"/>
      <c r="N6" s="329"/>
      <c r="O6" s="329"/>
      <c r="P6" s="330"/>
      <c r="Q6" s="330"/>
      <c r="R6" s="330"/>
      <c r="S6" s="329"/>
    </row>
    <row r="7" spans="2:31" s="133" customFormat="1" ht="13.5" thickBot="1" x14ac:dyDescent="0.3">
      <c r="B7" s="308"/>
      <c r="C7" s="307"/>
      <c r="D7" s="307"/>
      <c r="E7" s="308"/>
      <c r="F7" s="309">
        <v>2024</v>
      </c>
      <c r="G7" s="308"/>
      <c r="H7" s="310">
        <v>2022</v>
      </c>
      <c r="I7" s="310">
        <v>2023</v>
      </c>
      <c r="J7" s="310">
        <v>2025</v>
      </c>
      <c r="K7" s="311"/>
      <c r="L7" s="310">
        <v>2022</v>
      </c>
      <c r="M7" s="310">
        <v>2023</v>
      </c>
      <c r="N7" s="310">
        <v>2025</v>
      </c>
      <c r="O7" s="311"/>
      <c r="P7" s="310">
        <v>2022</v>
      </c>
      <c r="Q7" s="310">
        <v>2023</v>
      </c>
      <c r="R7" s="310">
        <v>2025</v>
      </c>
      <c r="S7" s="332"/>
    </row>
    <row r="8" spans="2:31" s="10" customFormat="1" x14ac:dyDescent="0.25">
      <c r="B8" s="7"/>
      <c r="C8" s="159" t="s">
        <v>35</v>
      </c>
      <c r="D8" s="175">
        <v>8</v>
      </c>
      <c r="E8" s="48"/>
      <c r="F8" s="90">
        <v>2569.5</v>
      </c>
      <c r="G8" s="151"/>
      <c r="H8" s="90">
        <v>4212</v>
      </c>
      <c r="I8" s="90">
        <v>4710</v>
      </c>
      <c r="J8" s="185">
        <f>SUM(J9:J10,'Jadual 2.1 (3)'!J11:J21)</f>
        <v>5093</v>
      </c>
      <c r="K8" s="90"/>
      <c r="L8" s="90">
        <v>11126</v>
      </c>
      <c r="M8" s="90">
        <v>13997</v>
      </c>
      <c r="N8" s="131">
        <f>SUM(N9:N10,'Jadual 2.1 (3)'!N11:N21)</f>
        <v>18113</v>
      </c>
      <c r="O8" s="90"/>
      <c r="P8" s="285">
        <v>109494.81510332134</v>
      </c>
      <c r="Q8" s="285">
        <v>111197.15659408346</v>
      </c>
      <c r="R8" s="275">
        <v>148477.72333231944</v>
      </c>
      <c r="S8" s="90"/>
      <c r="T8" s="90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</row>
    <row r="9" spans="2:31" s="10" customFormat="1" ht="15.75" customHeight="1" x14ac:dyDescent="0.25">
      <c r="B9" s="11"/>
      <c r="C9" s="165" t="s">
        <v>134</v>
      </c>
      <c r="D9" s="174" t="s">
        <v>290</v>
      </c>
      <c r="F9" s="92">
        <v>126.7</v>
      </c>
      <c r="G9" s="153"/>
      <c r="H9" s="92">
        <v>60</v>
      </c>
      <c r="I9" s="92">
        <v>100</v>
      </c>
      <c r="J9" s="91">
        <v>148</v>
      </c>
      <c r="K9" s="117"/>
      <c r="L9" s="49">
        <v>114</v>
      </c>
      <c r="M9" s="49">
        <v>265</v>
      </c>
      <c r="N9" s="49">
        <v>399</v>
      </c>
      <c r="O9" s="49"/>
      <c r="P9" s="272">
        <v>900.82214318039985</v>
      </c>
      <c r="Q9" s="272">
        <v>2387.3516666666669</v>
      </c>
      <c r="R9" s="272">
        <v>3619.4319999999998</v>
      </c>
      <c r="S9" s="49"/>
      <c r="T9" s="117"/>
      <c r="U9" s="138"/>
    </row>
    <row r="10" spans="2:31" s="10" customFormat="1" ht="15.75" customHeight="1" x14ac:dyDescent="0.25">
      <c r="C10" s="163" t="s">
        <v>139</v>
      </c>
      <c r="D10" s="174" t="s">
        <v>298</v>
      </c>
      <c r="F10" s="20">
        <v>255</v>
      </c>
      <c r="G10" s="153"/>
      <c r="H10" s="68">
        <v>521</v>
      </c>
      <c r="I10" s="68">
        <v>667</v>
      </c>
      <c r="J10" s="91">
        <v>715</v>
      </c>
      <c r="K10" s="21"/>
      <c r="L10" s="49">
        <v>1550</v>
      </c>
      <c r="M10" s="49">
        <v>1852</v>
      </c>
      <c r="N10" s="49">
        <v>2253</v>
      </c>
      <c r="O10" s="49"/>
      <c r="P10" s="272">
        <v>12370.149771074795</v>
      </c>
      <c r="Q10" s="272">
        <v>12955.280018517369</v>
      </c>
      <c r="R10" s="272">
        <v>18917.651666666668</v>
      </c>
      <c r="S10" s="49"/>
      <c r="T10" s="21"/>
      <c r="U10" s="138"/>
    </row>
    <row r="11" spans="2:31" s="10" customFormat="1" ht="15" customHeight="1" x14ac:dyDescent="0.25">
      <c r="B11" s="11"/>
      <c r="C11" s="165" t="s">
        <v>59</v>
      </c>
      <c r="D11" s="174" t="s">
        <v>295</v>
      </c>
      <c r="F11" s="92">
        <v>923.3</v>
      </c>
      <c r="G11" s="153"/>
      <c r="H11" s="92">
        <v>1175</v>
      </c>
      <c r="I11" s="92">
        <v>1511</v>
      </c>
      <c r="J11" s="49">
        <v>1849</v>
      </c>
      <c r="K11" s="117"/>
      <c r="L11" s="49">
        <v>3645</v>
      </c>
      <c r="M11" s="49">
        <v>4681</v>
      </c>
      <c r="N11" s="49">
        <v>5869</v>
      </c>
      <c r="O11" s="49"/>
      <c r="P11" s="272">
        <v>39398.414447531301</v>
      </c>
      <c r="Q11" s="272">
        <v>40110.34180171867</v>
      </c>
      <c r="R11" s="272">
        <v>50462.444305263161</v>
      </c>
      <c r="S11" s="49"/>
      <c r="T11" s="117"/>
      <c r="U11" s="138"/>
    </row>
    <row r="12" spans="2:31" s="10" customFormat="1" ht="15" customHeight="1" x14ac:dyDescent="0.25">
      <c r="B12" s="11"/>
      <c r="C12" s="165" t="s">
        <v>136</v>
      </c>
      <c r="D12" s="174" t="s">
        <v>294</v>
      </c>
      <c r="F12" s="92">
        <v>169.6</v>
      </c>
      <c r="G12" s="153"/>
      <c r="H12" s="92">
        <v>214</v>
      </c>
      <c r="I12" s="92">
        <v>55</v>
      </c>
      <c r="J12" s="49">
        <v>367</v>
      </c>
      <c r="K12" s="117"/>
      <c r="L12" s="49">
        <v>489</v>
      </c>
      <c r="M12" s="49">
        <v>140</v>
      </c>
      <c r="N12" s="49">
        <v>1186</v>
      </c>
      <c r="O12" s="49"/>
      <c r="P12" s="272">
        <v>4955.0362873879576</v>
      </c>
      <c r="Q12" s="272">
        <v>1245.875</v>
      </c>
      <c r="R12" s="272">
        <v>9533.9546666666665</v>
      </c>
      <c r="S12" s="49"/>
      <c r="T12" s="117"/>
      <c r="U12" s="138"/>
    </row>
    <row r="13" spans="2:31" s="10" customFormat="1" ht="15" customHeight="1" x14ac:dyDescent="0.25">
      <c r="C13" s="163" t="s">
        <v>137</v>
      </c>
      <c r="D13" s="174" t="s">
        <v>296</v>
      </c>
      <c r="F13" s="20">
        <v>180</v>
      </c>
      <c r="G13" s="153"/>
      <c r="H13" s="68">
        <v>484</v>
      </c>
      <c r="I13" s="68">
        <v>694</v>
      </c>
      <c r="J13" s="49">
        <v>100</v>
      </c>
      <c r="K13" s="21"/>
      <c r="L13" s="49">
        <v>1187</v>
      </c>
      <c r="M13" s="49">
        <v>2227</v>
      </c>
      <c r="N13" s="49">
        <v>1876</v>
      </c>
      <c r="O13" s="49"/>
      <c r="P13" s="272">
        <v>8117.1775904248734</v>
      </c>
      <c r="Q13" s="272">
        <v>14997.775563636364</v>
      </c>
      <c r="R13" s="272">
        <v>15157.199515151515</v>
      </c>
      <c r="S13" s="49"/>
      <c r="T13" s="21"/>
      <c r="U13" s="138"/>
    </row>
    <row r="14" spans="2:31" s="10" customFormat="1" ht="15" customHeight="1" x14ac:dyDescent="0.25">
      <c r="C14" s="163" t="s">
        <v>138</v>
      </c>
      <c r="D14" s="174" t="s">
        <v>297</v>
      </c>
      <c r="F14" s="20">
        <v>278.2</v>
      </c>
      <c r="G14" s="153"/>
      <c r="H14" s="68">
        <v>661</v>
      </c>
      <c r="I14" s="68">
        <v>344</v>
      </c>
      <c r="J14" s="49">
        <v>719</v>
      </c>
      <c r="K14" s="21"/>
      <c r="L14" s="49">
        <v>1373</v>
      </c>
      <c r="M14" s="49">
        <v>961</v>
      </c>
      <c r="N14" s="49">
        <v>2003</v>
      </c>
      <c r="O14" s="49"/>
      <c r="P14" s="272">
        <v>14708.880412946666</v>
      </c>
      <c r="Q14" s="272">
        <v>7571.3301968470587</v>
      </c>
      <c r="R14" s="272">
        <v>16622.602333333332</v>
      </c>
      <c r="S14" s="49"/>
      <c r="T14" s="21"/>
      <c r="U14" s="138"/>
    </row>
    <row r="15" spans="2:31" s="10" customFormat="1" ht="15" customHeight="1" x14ac:dyDescent="0.25">
      <c r="B15" s="11"/>
      <c r="C15" s="165" t="s">
        <v>36</v>
      </c>
      <c r="D15" s="174" t="s">
        <v>291</v>
      </c>
      <c r="F15" s="92">
        <v>141.9</v>
      </c>
      <c r="G15" s="153"/>
      <c r="H15" s="92">
        <v>202</v>
      </c>
      <c r="I15" s="92">
        <v>273</v>
      </c>
      <c r="J15" s="49">
        <v>320</v>
      </c>
      <c r="K15" s="117"/>
      <c r="L15" s="49">
        <v>504</v>
      </c>
      <c r="M15" s="49">
        <v>735</v>
      </c>
      <c r="N15" s="49">
        <v>1295</v>
      </c>
      <c r="O15" s="49"/>
      <c r="P15" s="272">
        <v>6424.0677691922665</v>
      </c>
      <c r="Q15" s="272">
        <v>6267.0564197739031</v>
      </c>
      <c r="R15" s="272">
        <v>8415.6714285714297</v>
      </c>
      <c r="S15" s="49"/>
      <c r="T15" s="117"/>
      <c r="U15" s="138"/>
    </row>
    <row r="16" spans="2:31" s="10" customFormat="1" ht="15" customHeight="1" x14ac:dyDescent="0.25">
      <c r="B16" s="11"/>
      <c r="C16" s="165" t="s">
        <v>409</v>
      </c>
      <c r="D16" s="174" t="s">
        <v>292</v>
      </c>
      <c r="F16" s="92">
        <v>98.3</v>
      </c>
      <c r="G16" s="153"/>
      <c r="H16" s="92">
        <v>123</v>
      </c>
      <c r="I16" s="92">
        <v>183</v>
      </c>
      <c r="J16" s="49">
        <v>66</v>
      </c>
      <c r="K16" s="117"/>
      <c r="L16" s="49">
        <v>203</v>
      </c>
      <c r="M16" s="49">
        <v>451</v>
      </c>
      <c r="N16" s="49">
        <v>647</v>
      </c>
      <c r="O16" s="49"/>
      <c r="P16" s="272">
        <v>1932.4446633123378</v>
      </c>
      <c r="Q16" s="272">
        <v>2201.5164222532467</v>
      </c>
      <c r="R16" s="272">
        <v>5216.33</v>
      </c>
      <c r="S16" s="49"/>
      <c r="T16" s="117"/>
      <c r="U16" s="138"/>
    </row>
    <row r="17" spans="2:21" s="10" customFormat="1" ht="15" customHeight="1" x14ac:dyDescent="0.25">
      <c r="C17" s="163" t="s">
        <v>140</v>
      </c>
      <c r="D17" s="174" t="s">
        <v>300</v>
      </c>
      <c r="F17" s="20">
        <v>98.7</v>
      </c>
      <c r="G17" s="153"/>
      <c r="H17" s="68">
        <v>292</v>
      </c>
      <c r="I17" s="68">
        <v>288</v>
      </c>
      <c r="J17" s="49">
        <v>163</v>
      </c>
      <c r="K17" s="21"/>
      <c r="L17" s="49">
        <v>691</v>
      </c>
      <c r="M17" s="49">
        <v>885</v>
      </c>
      <c r="N17" s="49">
        <v>499</v>
      </c>
      <c r="O17" s="49"/>
      <c r="P17" s="272">
        <v>7405.7204729401728</v>
      </c>
      <c r="Q17" s="272">
        <v>7450.6442239999997</v>
      </c>
      <c r="R17" s="272">
        <v>4577.4864166666657</v>
      </c>
      <c r="S17" s="49"/>
      <c r="T17" s="21"/>
      <c r="U17" s="138"/>
    </row>
    <row r="18" spans="2:21" s="10" customFormat="1" ht="15" customHeight="1" x14ac:dyDescent="0.25">
      <c r="B18" s="11"/>
      <c r="C18" s="165" t="s">
        <v>135</v>
      </c>
      <c r="D18" s="174" t="s">
        <v>293</v>
      </c>
      <c r="F18" s="92">
        <v>99.9</v>
      </c>
      <c r="G18" s="153"/>
      <c r="H18" s="92">
        <v>94</v>
      </c>
      <c r="I18" s="92">
        <v>154</v>
      </c>
      <c r="J18" s="49">
        <v>111</v>
      </c>
      <c r="K18" s="117"/>
      <c r="L18" s="49">
        <v>306</v>
      </c>
      <c r="M18" s="49">
        <v>501</v>
      </c>
      <c r="N18" s="49">
        <v>380</v>
      </c>
      <c r="O18" s="49"/>
      <c r="P18" s="272">
        <v>2428.4040301999999</v>
      </c>
      <c r="Q18" s="272">
        <v>3392.3627351190476</v>
      </c>
      <c r="R18" s="272">
        <v>2679.3519999999999</v>
      </c>
      <c r="S18" s="49"/>
      <c r="T18" s="117"/>
      <c r="U18" s="138"/>
    </row>
    <row r="19" spans="2:21" s="10" customFormat="1" ht="15" customHeight="1" x14ac:dyDescent="0.25">
      <c r="C19" s="163" t="s">
        <v>66</v>
      </c>
      <c r="D19" s="174" t="s">
        <v>299</v>
      </c>
      <c r="F19" s="20">
        <v>79.3</v>
      </c>
      <c r="G19" s="153"/>
      <c r="H19" s="68">
        <v>244</v>
      </c>
      <c r="I19" s="68">
        <v>336</v>
      </c>
      <c r="J19" s="49">
        <v>374</v>
      </c>
      <c r="K19" s="21"/>
      <c r="L19" s="49">
        <v>725</v>
      </c>
      <c r="M19" s="49">
        <v>928</v>
      </c>
      <c r="N19" s="49">
        <v>1234</v>
      </c>
      <c r="O19" s="49"/>
      <c r="P19" s="272">
        <v>6834.0450071609839</v>
      </c>
      <c r="Q19" s="272">
        <v>9280.3620137500002</v>
      </c>
      <c r="R19" s="272">
        <v>9148.5580000000009</v>
      </c>
      <c r="S19" s="49"/>
      <c r="T19" s="21"/>
      <c r="U19" s="138"/>
    </row>
    <row r="20" spans="2:21" s="10" customFormat="1" ht="15" customHeight="1" x14ac:dyDescent="0.25">
      <c r="B20" s="11"/>
      <c r="C20" s="165" t="s">
        <v>133</v>
      </c>
      <c r="D20" s="174" t="s">
        <v>289</v>
      </c>
      <c r="F20" s="92">
        <v>83.4</v>
      </c>
      <c r="G20" s="153"/>
      <c r="H20" s="92">
        <v>26</v>
      </c>
      <c r="I20" s="92">
        <v>51</v>
      </c>
      <c r="J20" s="49">
        <v>15</v>
      </c>
      <c r="K20" s="117"/>
      <c r="L20" s="49">
        <v>59</v>
      </c>
      <c r="M20" s="49">
        <v>182</v>
      </c>
      <c r="N20" s="49">
        <v>63</v>
      </c>
      <c r="O20" s="49"/>
      <c r="P20" s="272">
        <v>791.50274319999994</v>
      </c>
      <c r="Q20" s="272">
        <v>1848.9360954374999</v>
      </c>
      <c r="R20" s="272">
        <v>467.04</v>
      </c>
      <c r="S20" s="49"/>
      <c r="T20" s="117"/>
      <c r="U20" s="138"/>
    </row>
    <row r="21" spans="2:21" s="10" customFormat="1" ht="15" customHeight="1" x14ac:dyDescent="0.25">
      <c r="C21" s="163" t="s">
        <v>141</v>
      </c>
      <c r="D21" s="174" t="s">
        <v>301</v>
      </c>
      <c r="F21" s="20">
        <v>35.200000000000003</v>
      </c>
      <c r="G21" s="153"/>
      <c r="H21" s="68">
        <v>116</v>
      </c>
      <c r="I21" s="68">
        <v>54</v>
      </c>
      <c r="J21" s="49">
        <v>146</v>
      </c>
      <c r="K21" s="21"/>
      <c r="L21" s="49">
        <v>280</v>
      </c>
      <c r="M21" s="49">
        <v>189</v>
      </c>
      <c r="N21" s="49">
        <v>409</v>
      </c>
      <c r="O21" s="49"/>
      <c r="P21" s="272">
        <v>3228.1497647695996</v>
      </c>
      <c r="Q21" s="272">
        <v>1488.3244363636363</v>
      </c>
      <c r="R21" s="272">
        <v>3660.0010000000002</v>
      </c>
      <c r="S21" s="49"/>
      <c r="T21" s="21"/>
      <c r="U21" s="138"/>
    </row>
    <row r="22" spans="2:21" s="133" customFormat="1" ht="15" customHeight="1" x14ac:dyDescent="0.25">
      <c r="B22" s="121"/>
      <c r="C22" s="159" t="s">
        <v>205</v>
      </c>
      <c r="D22" s="175" t="s">
        <v>382</v>
      </c>
      <c r="E22" s="121"/>
      <c r="F22" s="57">
        <v>296.8</v>
      </c>
      <c r="G22" s="155"/>
      <c r="H22" s="90">
        <v>178</v>
      </c>
      <c r="I22" s="90">
        <v>166</v>
      </c>
      <c r="J22" s="131">
        <v>620</v>
      </c>
      <c r="K22" s="90"/>
      <c r="L22" s="90">
        <v>595</v>
      </c>
      <c r="M22" s="90">
        <v>452</v>
      </c>
      <c r="N22" s="131">
        <v>1693</v>
      </c>
      <c r="O22" s="90"/>
      <c r="P22" s="285">
        <v>4479.7485640939503</v>
      </c>
      <c r="Q22" s="285">
        <v>3566.3453134920633</v>
      </c>
      <c r="R22" s="275">
        <v>13648.67867142857</v>
      </c>
      <c r="S22" s="90"/>
    </row>
    <row r="23" spans="2:21" s="10" customFormat="1" ht="6" customHeight="1" x14ac:dyDescent="0.25">
      <c r="D23" s="27"/>
      <c r="F23" s="20"/>
      <c r="G23" s="153"/>
      <c r="H23" s="68"/>
      <c r="I23" s="68"/>
      <c r="J23" s="49"/>
      <c r="K23" s="21"/>
      <c r="L23" s="68"/>
      <c r="M23" s="68"/>
      <c r="N23" s="49"/>
      <c r="O23" s="21"/>
      <c r="P23" s="68"/>
      <c r="Q23" s="68"/>
      <c r="R23" s="272"/>
      <c r="S23" s="21"/>
      <c r="T23" s="21"/>
      <c r="U23" s="138"/>
    </row>
    <row r="24" spans="2:21" s="133" customFormat="1" ht="15" customHeight="1" x14ac:dyDescent="0.25">
      <c r="B24" s="121"/>
      <c r="C24" s="159" t="s">
        <v>37</v>
      </c>
      <c r="D24" s="175">
        <v>10</v>
      </c>
      <c r="E24" s="121"/>
      <c r="F24" s="57">
        <v>7363.3</v>
      </c>
      <c r="G24" s="155"/>
      <c r="H24" s="57">
        <v>11000</v>
      </c>
      <c r="I24" s="57">
        <v>10489</v>
      </c>
      <c r="J24" s="131">
        <f>SUM(J25:J33)</f>
        <v>13127</v>
      </c>
      <c r="K24" s="90"/>
      <c r="L24" s="57">
        <v>27078</v>
      </c>
      <c r="M24" s="57">
        <v>26655</v>
      </c>
      <c r="N24" s="131">
        <f>SUM(N25:N33)</f>
        <v>32989</v>
      </c>
      <c r="O24" s="90"/>
      <c r="P24" s="126">
        <v>527355.91921277333</v>
      </c>
      <c r="Q24" s="126">
        <v>451449.70589967066</v>
      </c>
      <c r="R24" s="275">
        <v>558037.10851609963</v>
      </c>
      <c r="S24" s="90"/>
    </row>
    <row r="25" spans="2:21" s="133" customFormat="1" ht="15" customHeight="1" x14ac:dyDescent="0.25">
      <c r="B25" s="119"/>
      <c r="C25" s="167" t="s">
        <v>85</v>
      </c>
      <c r="D25" s="170" t="s">
        <v>302</v>
      </c>
      <c r="E25" s="119"/>
      <c r="F25" s="50">
        <v>980.3</v>
      </c>
      <c r="G25" s="156"/>
      <c r="H25" s="68">
        <v>1761</v>
      </c>
      <c r="I25" s="68">
        <v>1836</v>
      </c>
      <c r="J25" s="49">
        <v>2918</v>
      </c>
      <c r="K25" s="49"/>
      <c r="L25" s="49">
        <v>4396</v>
      </c>
      <c r="M25" s="68">
        <v>4107</v>
      </c>
      <c r="N25" s="49">
        <v>8123</v>
      </c>
      <c r="O25" s="49"/>
      <c r="P25" s="272">
        <v>57906.204124621203</v>
      </c>
      <c r="Q25" s="68">
        <v>55974.535032168977</v>
      </c>
      <c r="R25" s="272">
        <v>120780.96866666665</v>
      </c>
      <c r="S25" s="49"/>
    </row>
    <row r="26" spans="2:21" s="133" customFormat="1" ht="15" customHeight="1" x14ac:dyDescent="0.25">
      <c r="B26" s="119"/>
      <c r="C26" s="167" t="s">
        <v>39</v>
      </c>
      <c r="D26" s="170" t="s">
        <v>303</v>
      </c>
      <c r="E26" s="119"/>
      <c r="F26" s="50">
        <v>1174.9000000000001</v>
      </c>
      <c r="G26" s="156"/>
      <c r="H26" s="68">
        <v>867</v>
      </c>
      <c r="I26" s="68">
        <v>964</v>
      </c>
      <c r="J26" s="49">
        <v>1309</v>
      </c>
      <c r="K26" s="21"/>
      <c r="L26" s="49">
        <v>2067</v>
      </c>
      <c r="M26" s="49">
        <v>2329</v>
      </c>
      <c r="N26" s="49">
        <v>3094</v>
      </c>
      <c r="O26" s="49"/>
      <c r="P26" s="272">
        <v>31784.266751904768</v>
      </c>
      <c r="Q26" s="272">
        <v>33836.212820420951</v>
      </c>
      <c r="R26" s="272">
        <v>55229.693368154592</v>
      </c>
      <c r="S26" s="49"/>
    </row>
    <row r="27" spans="2:21" s="133" customFormat="1" ht="15" customHeight="1" x14ac:dyDescent="0.25">
      <c r="B27" s="119"/>
      <c r="C27" s="167" t="s">
        <v>41</v>
      </c>
      <c r="D27" s="170" t="s">
        <v>304</v>
      </c>
      <c r="E27" s="119"/>
      <c r="F27" s="50">
        <v>326.3</v>
      </c>
      <c r="G27" s="156"/>
      <c r="H27" s="68">
        <v>1031</v>
      </c>
      <c r="I27" s="68">
        <v>799</v>
      </c>
      <c r="J27" s="49">
        <v>754</v>
      </c>
      <c r="K27" s="49"/>
      <c r="L27" s="49">
        <v>2680</v>
      </c>
      <c r="M27" s="49">
        <v>2035</v>
      </c>
      <c r="N27" s="49">
        <v>1887</v>
      </c>
      <c r="O27" s="49"/>
      <c r="P27" s="272">
        <v>63098.161822391266</v>
      </c>
      <c r="Q27" s="272">
        <v>40905.299026467233</v>
      </c>
      <c r="R27" s="272">
        <v>30801.391</v>
      </c>
      <c r="S27" s="49"/>
    </row>
    <row r="28" spans="2:21" s="133" customFormat="1" ht="15" customHeight="1" x14ac:dyDescent="0.25">
      <c r="B28" s="119"/>
      <c r="C28" s="167" t="s">
        <v>40</v>
      </c>
      <c r="D28" s="170" t="s">
        <v>305</v>
      </c>
      <c r="E28" s="119"/>
      <c r="F28" s="50">
        <v>298.39999999999998</v>
      </c>
      <c r="G28" s="156"/>
      <c r="H28" s="68">
        <v>407</v>
      </c>
      <c r="I28" s="68">
        <v>850</v>
      </c>
      <c r="J28" s="49">
        <v>840</v>
      </c>
      <c r="K28" s="49"/>
      <c r="L28" s="49">
        <v>1081</v>
      </c>
      <c r="M28" s="49">
        <v>2200</v>
      </c>
      <c r="N28" s="49">
        <v>2116</v>
      </c>
      <c r="O28" s="49"/>
      <c r="P28" s="272">
        <v>12230.170859047619</v>
      </c>
      <c r="Q28" s="272">
        <v>25104.537628808033</v>
      </c>
      <c r="R28" s="272">
        <v>34495.439475308645</v>
      </c>
      <c r="S28" s="49"/>
    </row>
    <row r="29" spans="2:21" s="133" customFormat="1" ht="15" customHeight="1" x14ac:dyDescent="0.25">
      <c r="B29" s="119"/>
      <c r="C29" s="167" t="s">
        <v>42</v>
      </c>
      <c r="D29" s="170" t="s">
        <v>306</v>
      </c>
      <c r="E29" s="119"/>
      <c r="F29" s="50">
        <v>2360</v>
      </c>
      <c r="G29" s="156"/>
      <c r="H29" s="68">
        <v>3268</v>
      </c>
      <c r="I29" s="68">
        <v>3121</v>
      </c>
      <c r="J29" s="49">
        <v>3651</v>
      </c>
      <c r="K29" s="49"/>
      <c r="L29" s="49">
        <v>8448</v>
      </c>
      <c r="M29" s="49">
        <v>8746</v>
      </c>
      <c r="N29" s="49">
        <v>8896</v>
      </c>
      <c r="O29" s="49"/>
      <c r="P29" s="272">
        <v>213784.15715210527</v>
      </c>
      <c r="Q29" s="272">
        <v>186005.05910623015</v>
      </c>
      <c r="R29" s="272">
        <v>163887.31661763892</v>
      </c>
      <c r="S29" s="49"/>
    </row>
    <row r="30" spans="2:21" s="133" customFormat="1" ht="15" customHeight="1" x14ac:dyDescent="0.25">
      <c r="B30" s="119"/>
      <c r="C30" s="167" t="s">
        <v>86</v>
      </c>
      <c r="D30" s="170" t="s">
        <v>307</v>
      </c>
      <c r="E30" s="119"/>
      <c r="F30" s="50">
        <v>110.3</v>
      </c>
      <c r="G30" s="156"/>
      <c r="H30" s="68">
        <v>299</v>
      </c>
      <c r="I30" s="68">
        <v>301</v>
      </c>
      <c r="J30" s="49">
        <v>350</v>
      </c>
      <c r="K30" s="49"/>
      <c r="L30" s="49">
        <v>770</v>
      </c>
      <c r="M30" s="49">
        <v>541</v>
      </c>
      <c r="N30" s="49">
        <v>856</v>
      </c>
      <c r="O30" s="49"/>
      <c r="P30" s="272">
        <v>8007.1350560000001</v>
      </c>
      <c r="Q30" s="272">
        <v>8255.342766277201</v>
      </c>
      <c r="R30" s="272">
        <v>14553.520888888888</v>
      </c>
      <c r="S30" s="49"/>
    </row>
    <row r="31" spans="2:21" s="133" customFormat="1" ht="15" customHeight="1" x14ac:dyDescent="0.25">
      <c r="B31" s="119"/>
      <c r="C31" s="167" t="s">
        <v>43</v>
      </c>
      <c r="D31" s="170" t="s">
        <v>308</v>
      </c>
      <c r="E31" s="119"/>
      <c r="F31" s="50">
        <v>346.9</v>
      </c>
      <c r="G31" s="156"/>
      <c r="H31" s="68">
        <v>541</v>
      </c>
      <c r="I31" s="68">
        <v>623</v>
      </c>
      <c r="J31" s="49">
        <v>608</v>
      </c>
      <c r="K31" s="49"/>
      <c r="L31" s="49">
        <v>1102</v>
      </c>
      <c r="M31" s="49">
        <v>1562</v>
      </c>
      <c r="N31" s="49">
        <v>1439</v>
      </c>
      <c r="O31" s="49"/>
      <c r="P31" s="272">
        <v>16029.142125238095</v>
      </c>
      <c r="Q31" s="272">
        <v>17920.839219241665</v>
      </c>
      <c r="R31" s="272">
        <v>26114.520027343751</v>
      </c>
      <c r="S31" s="49"/>
    </row>
    <row r="32" spans="2:21" s="133" customFormat="1" ht="15" customHeight="1" x14ac:dyDescent="0.25">
      <c r="B32" s="119"/>
      <c r="C32" s="167" t="s">
        <v>142</v>
      </c>
      <c r="D32" s="170" t="s">
        <v>309</v>
      </c>
      <c r="E32" s="119"/>
      <c r="F32" s="50">
        <v>1508.1</v>
      </c>
      <c r="G32" s="156"/>
      <c r="H32" s="68">
        <v>2347</v>
      </c>
      <c r="I32" s="68">
        <v>1385</v>
      </c>
      <c r="J32" s="49">
        <v>1316</v>
      </c>
      <c r="K32" s="21"/>
      <c r="L32" s="49">
        <v>5497</v>
      </c>
      <c r="M32" s="49">
        <v>3661</v>
      </c>
      <c r="N32" s="49">
        <v>2720</v>
      </c>
      <c r="O32" s="49"/>
      <c r="P32" s="272">
        <v>110633.89786813181</v>
      </c>
      <c r="Q32" s="272">
        <v>64253.015027947491</v>
      </c>
      <c r="R32" s="272">
        <v>55044.454531249998</v>
      </c>
      <c r="S32" s="49"/>
    </row>
    <row r="33" spans="2:21" s="133" customFormat="1" ht="15" customHeight="1" x14ac:dyDescent="0.25">
      <c r="B33" s="119"/>
      <c r="C33" s="167" t="s">
        <v>143</v>
      </c>
      <c r="D33" s="170" t="s">
        <v>310</v>
      </c>
      <c r="E33" s="119"/>
      <c r="F33" s="50">
        <v>258.10000000000002</v>
      </c>
      <c r="G33" s="156"/>
      <c r="H33" s="68">
        <v>479</v>
      </c>
      <c r="I33" s="68">
        <v>610</v>
      </c>
      <c r="J33" s="49">
        <v>1381</v>
      </c>
      <c r="K33" s="49"/>
      <c r="L33" s="49">
        <v>1037</v>
      </c>
      <c r="M33" s="49">
        <v>1474</v>
      </c>
      <c r="N33" s="49">
        <v>3858</v>
      </c>
      <c r="O33" s="49"/>
      <c r="P33" s="272">
        <v>13882.783453333335</v>
      </c>
      <c r="Q33" s="272">
        <v>19194.865272108997</v>
      </c>
      <c r="R33" s="272">
        <v>57129.803940848215</v>
      </c>
      <c r="S33" s="49"/>
    </row>
    <row r="34" spans="2:21" s="10" customFormat="1" ht="6" customHeight="1" x14ac:dyDescent="0.25">
      <c r="D34" s="170"/>
      <c r="F34" s="20"/>
      <c r="G34" s="153"/>
      <c r="H34" s="68"/>
      <c r="I34" s="68"/>
      <c r="J34" s="49"/>
      <c r="K34" s="21"/>
      <c r="L34" s="68"/>
      <c r="M34" s="68"/>
      <c r="N34" s="49"/>
      <c r="O34" s="21"/>
      <c r="P34" s="68"/>
      <c r="Q34" s="68"/>
      <c r="R34" s="272"/>
      <c r="S34" s="21"/>
      <c r="T34" s="21"/>
      <c r="U34" s="138"/>
    </row>
    <row r="35" spans="2:21" s="10" customFormat="1" ht="15" customHeight="1" x14ac:dyDescent="0.25">
      <c r="B35" s="7"/>
      <c r="C35" s="159" t="s">
        <v>44</v>
      </c>
      <c r="D35" s="175">
        <v>11</v>
      </c>
      <c r="E35" s="48"/>
      <c r="F35" s="90">
        <v>1232.2</v>
      </c>
      <c r="G35" s="151"/>
      <c r="H35" s="90">
        <v>3405</v>
      </c>
      <c r="I35" s="90">
        <v>4300</v>
      </c>
      <c r="J35" s="131">
        <f>SUM(J36:J43)</f>
        <v>7893</v>
      </c>
      <c r="K35" s="90">
        <v>0</v>
      </c>
      <c r="L35" s="90">
        <v>9691</v>
      </c>
      <c r="M35" s="90">
        <v>11035</v>
      </c>
      <c r="N35" s="131">
        <f>SUM(N36:N43)</f>
        <v>16477</v>
      </c>
      <c r="O35" s="90">
        <v>0</v>
      </c>
      <c r="P35" s="285">
        <v>99668.645018507435</v>
      </c>
      <c r="Q35" s="285">
        <v>123318.12197784934</v>
      </c>
      <c r="R35" s="275">
        <v>182182.34512092351</v>
      </c>
      <c r="S35" s="90">
        <v>0</v>
      </c>
      <c r="T35" s="138"/>
      <c r="U35" s="59"/>
    </row>
    <row r="36" spans="2:21" s="10" customFormat="1" ht="15" customHeight="1" x14ac:dyDescent="0.25">
      <c r="C36" s="163" t="s">
        <v>48</v>
      </c>
      <c r="D36" s="170" t="s">
        <v>311</v>
      </c>
      <c r="F36" s="20">
        <v>165.4</v>
      </c>
      <c r="G36" s="153"/>
      <c r="H36" s="68">
        <v>253</v>
      </c>
      <c r="I36" s="68">
        <v>320</v>
      </c>
      <c r="J36" s="49">
        <v>650</v>
      </c>
      <c r="K36" s="21"/>
      <c r="L36" s="49">
        <v>637</v>
      </c>
      <c r="M36" s="49">
        <v>758</v>
      </c>
      <c r="N36" s="49">
        <v>1921</v>
      </c>
      <c r="O36" s="49"/>
      <c r="P36" s="272">
        <v>5130.0487136671991</v>
      </c>
      <c r="Q36" s="272">
        <v>5820.2852250384003</v>
      </c>
      <c r="R36" s="272">
        <v>19600.152999999998</v>
      </c>
      <c r="S36" s="49"/>
      <c r="T36" s="138"/>
      <c r="U36" s="139"/>
    </row>
    <row r="37" spans="2:21" s="10" customFormat="1" ht="15" customHeight="1" x14ac:dyDescent="0.25">
      <c r="C37" s="163" t="s">
        <v>45</v>
      </c>
      <c r="D37" s="170" t="s">
        <v>379</v>
      </c>
      <c r="F37" s="20">
        <v>168.1</v>
      </c>
      <c r="G37" s="153"/>
      <c r="H37" s="68">
        <v>367</v>
      </c>
      <c r="I37" s="68">
        <v>459</v>
      </c>
      <c r="J37" s="49">
        <v>2528</v>
      </c>
      <c r="K37" s="21"/>
      <c r="L37" s="49">
        <v>1160</v>
      </c>
      <c r="M37" s="49">
        <v>1236</v>
      </c>
      <c r="N37" s="49">
        <v>1192</v>
      </c>
      <c r="O37" s="49"/>
      <c r="P37" s="272">
        <v>14897.026478110703</v>
      </c>
      <c r="Q37" s="272">
        <v>18054.334699619994</v>
      </c>
      <c r="R37" s="272">
        <v>15778.338599999999</v>
      </c>
      <c r="S37" s="49"/>
      <c r="T37" s="138"/>
      <c r="U37" s="139"/>
    </row>
    <row r="38" spans="2:21" s="10" customFormat="1" ht="15" customHeight="1" x14ac:dyDescent="0.25">
      <c r="C38" s="163" t="s">
        <v>46</v>
      </c>
      <c r="D38" s="170" t="s">
        <v>380</v>
      </c>
      <c r="F38" s="20">
        <v>231.8</v>
      </c>
      <c r="G38" s="153"/>
      <c r="H38" s="68">
        <v>425</v>
      </c>
      <c r="I38" s="68">
        <v>521</v>
      </c>
      <c r="J38" s="49">
        <v>1086</v>
      </c>
      <c r="K38" s="21"/>
      <c r="L38" s="49">
        <v>834</v>
      </c>
      <c r="M38" s="49">
        <v>1303</v>
      </c>
      <c r="N38" s="49">
        <v>3114</v>
      </c>
      <c r="O38" s="49"/>
      <c r="P38" s="272">
        <v>10023.50506737676</v>
      </c>
      <c r="Q38" s="272">
        <v>9580.1981747169884</v>
      </c>
      <c r="R38" s="272">
        <v>34267.635404040404</v>
      </c>
      <c r="S38" s="49"/>
      <c r="T38" s="138"/>
      <c r="U38" s="139"/>
    </row>
    <row r="39" spans="2:21" s="10" customFormat="1" ht="15" customHeight="1" x14ac:dyDescent="0.25">
      <c r="C39" s="163" t="s">
        <v>88</v>
      </c>
      <c r="D39" s="170" t="s">
        <v>381</v>
      </c>
      <c r="F39" s="20">
        <v>245.4</v>
      </c>
      <c r="G39" s="153"/>
      <c r="H39" s="68">
        <v>1061</v>
      </c>
      <c r="I39" s="68">
        <v>1570</v>
      </c>
      <c r="J39" s="49">
        <v>1751</v>
      </c>
      <c r="K39" s="21"/>
      <c r="L39" s="49">
        <v>3296</v>
      </c>
      <c r="M39" s="49">
        <v>3986</v>
      </c>
      <c r="N39" s="49">
        <v>5038</v>
      </c>
      <c r="O39" s="49"/>
      <c r="P39" s="272">
        <v>36600.085072926871</v>
      </c>
      <c r="Q39" s="272">
        <v>57289.966717563984</v>
      </c>
      <c r="R39" s="272">
        <v>55628.395045454548</v>
      </c>
      <c r="S39" s="49"/>
      <c r="T39" s="138"/>
      <c r="U39" s="139"/>
    </row>
    <row r="40" spans="2:21" s="10" customFormat="1" ht="15" customHeight="1" x14ac:dyDescent="0.25">
      <c r="C40" s="163" t="s">
        <v>145</v>
      </c>
      <c r="D40" s="174" t="s">
        <v>314</v>
      </c>
      <c r="F40" s="20">
        <v>126.7</v>
      </c>
      <c r="G40" s="153"/>
      <c r="H40" s="68">
        <v>311</v>
      </c>
      <c r="I40" s="68">
        <v>352</v>
      </c>
      <c r="J40" s="49">
        <v>426</v>
      </c>
      <c r="K40" s="21"/>
      <c r="L40" s="49">
        <v>920</v>
      </c>
      <c r="M40" s="49">
        <v>933</v>
      </c>
      <c r="N40" s="49">
        <v>1274</v>
      </c>
      <c r="O40" s="49"/>
      <c r="P40" s="272">
        <v>7610.1071821498181</v>
      </c>
      <c r="Q40" s="272">
        <v>7229.3147411933314</v>
      </c>
      <c r="R40" s="272">
        <v>13303.349</v>
      </c>
      <c r="S40" s="49"/>
      <c r="T40" s="138"/>
      <c r="U40" s="139"/>
    </row>
    <row r="41" spans="2:21" s="10" customFormat="1" ht="15" customHeight="1" x14ac:dyDescent="0.25">
      <c r="C41" s="163" t="s">
        <v>144</v>
      </c>
      <c r="D41" s="170" t="s">
        <v>312</v>
      </c>
      <c r="F41" s="20">
        <v>74.599999999999994</v>
      </c>
      <c r="G41" s="153"/>
      <c r="H41" s="68">
        <v>207</v>
      </c>
      <c r="I41" s="68">
        <v>331</v>
      </c>
      <c r="J41" s="49">
        <v>331</v>
      </c>
      <c r="K41" s="21"/>
      <c r="L41" s="49">
        <v>469</v>
      </c>
      <c r="M41" s="49">
        <v>908</v>
      </c>
      <c r="N41" s="49">
        <v>973</v>
      </c>
      <c r="O41" s="49"/>
      <c r="P41" s="272">
        <v>4267.1682706757338</v>
      </c>
      <c r="Q41" s="272">
        <v>6048.6116946136244</v>
      </c>
      <c r="R41" s="272">
        <v>9918.6234999999997</v>
      </c>
      <c r="S41" s="49"/>
      <c r="T41" s="138"/>
      <c r="U41" s="139"/>
    </row>
    <row r="42" spans="2:21" s="10" customFormat="1" ht="15" customHeight="1" x14ac:dyDescent="0.25">
      <c r="C42" s="163" t="s">
        <v>47</v>
      </c>
      <c r="D42" s="171" t="s">
        <v>315</v>
      </c>
      <c r="F42" s="20">
        <v>64.3</v>
      </c>
      <c r="G42" s="153"/>
      <c r="H42" s="68">
        <v>146</v>
      </c>
      <c r="I42" s="68">
        <v>213</v>
      </c>
      <c r="J42" s="49">
        <v>416</v>
      </c>
      <c r="K42" s="21"/>
      <c r="L42" s="49">
        <v>470</v>
      </c>
      <c r="M42" s="49">
        <v>534</v>
      </c>
      <c r="N42" s="49">
        <v>1013</v>
      </c>
      <c r="O42" s="49"/>
      <c r="P42" s="272">
        <v>3102.3384319903989</v>
      </c>
      <c r="Q42" s="272">
        <v>5917.1624158770801</v>
      </c>
      <c r="R42" s="272">
        <v>11829.578</v>
      </c>
      <c r="S42" s="49"/>
      <c r="T42" s="138"/>
      <c r="U42" s="139"/>
    </row>
    <row r="43" spans="2:21" s="10" customFormat="1" ht="15" customHeight="1" x14ac:dyDescent="0.25">
      <c r="C43" s="163" t="s">
        <v>87</v>
      </c>
      <c r="D43" s="174" t="s">
        <v>313</v>
      </c>
      <c r="F43" s="20">
        <v>155.9</v>
      </c>
      <c r="G43" s="153"/>
      <c r="H43" s="68">
        <v>635</v>
      </c>
      <c r="I43" s="68">
        <v>534</v>
      </c>
      <c r="J43" s="49">
        <v>705</v>
      </c>
      <c r="K43" s="21"/>
      <c r="L43" s="49">
        <v>1905</v>
      </c>
      <c r="M43" s="49">
        <v>1377</v>
      </c>
      <c r="N43" s="49">
        <v>1952</v>
      </c>
      <c r="O43" s="49"/>
      <c r="P43" s="272">
        <v>18038.365801609951</v>
      </c>
      <c r="Q43" s="272">
        <v>13378.248309225935</v>
      </c>
      <c r="R43" s="272">
        <v>21856.27257142857</v>
      </c>
      <c r="S43" s="49"/>
      <c r="T43" s="138"/>
      <c r="U43" s="139"/>
    </row>
    <row r="44" spans="2:21" ht="8.25" customHeight="1" thickBot="1" x14ac:dyDescent="0.25">
      <c r="B44" s="326"/>
      <c r="C44" s="326"/>
      <c r="D44" s="326"/>
      <c r="E44" s="326"/>
      <c r="F44" s="327"/>
      <c r="G44" s="326"/>
      <c r="H44" s="326"/>
      <c r="I44" s="326"/>
      <c r="J44" s="326"/>
      <c r="K44" s="326"/>
      <c r="L44" s="326"/>
      <c r="M44" s="326"/>
      <c r="N44" s="326"/>
      <c r="O44" s="326"/>
      <c r="P44" s="326"/>
      <c r="Q44" s="326"/>
      <c r="R44" s="326"/>
      <c r="S44" s="326"/>
      <c r="T44" s="138"/>
    </row>
    <row r="45" spans="2:21" x14ac:dyDescent="0.2">
      <c r="E45" s="146"/>
      <c r="F45" s="94"/>
    </row>
    <row r="46" spans="2:21" x14ac:dyDescent="0.2">
      <c r="B46" s="69" t="s">
        <v>105</v>
      </c>
      <c r="C46" s="69"/>
      <c r="E46" s="146"/>
      <c r="F46" s="94"/>
    </row>
    <row r="47" spans="2:21" x14ac:dyDescent="0.2">
      <c r="B47" s="70" t="s">
        <v>206</v>
      </c>
      <c r="C47" s="70"/>
      <c r="E47" s="146"/>
      <c r="F47" s="94"/>
    </row>
    <row r="48" spans="2:21" x14ac:dyDescent="0.2">
      <c r="B48" s="69"/>
      <c r="C48" s="69"/>
      <c r="E48" s="146"/>
      <c r="F48" s="94"/>
    </row>
    <row r="49" spans="2:21" x14ac:dyDescent="0.2">
      <c r="B49" s="69" t="s">
        <v>424</v>
      </c>
      <c r="C49" s="69"/>
      <c r="E49" s="146"/>
      <c r="F49" s="94"/>
    </row>
    <row r="50" spans="2:21" x14ac:dyDescent="0.2">
      <c r="B50" s="70" t="s">
        <v>425</v>
      </c>
      <c r="C50" s="70"/>
      <c r="E50" s="146"/>
      <c r="F50" s="94"/>
    </row>
    <row r="51" spans="2:21" x14ac:dyDescent="0.2">
      <c r="B51" s="69" t="s">
        <v>207</v>
      </c>
      <c r="C51" s="69"/>
      <c r="E51" s="146"/>
      <c r="F51" s="94"/>
    </row>
    <row r="52" spans="2:21" x14ac:dyDescent="0.2">
      <c r="B52" s="70" t="s">
        <v>208</v>
      </c>
      <c r="C52" s="70"/>
      <c r="E52" s="146"/>
      <c r="F52" s="94"/>
    </row>
    <row r="53" spans="2:21" s="10" customFormat="1" ht="6" customHeight="1" x14ac:dyDescent="0.25">
      <c r="D53" s="174"/>
      <c r="F53" s="19"/>
      <c r="G53" s="153"/>
      <c r="H53" s="68"/>
      <c r="I53" s="68"/>
      <c r="J53" s="49"/>
      <c r="K53" s="21"/>
      <c r="L53" s="68"/>
      <c r="M53" s="68"/>
      <c r="N53" s="49"/>
      <c r="O53" s="21"/>
      <c r="P53" s="180"/>
      <c r="Q53" s="180"/>
      <c r="R53" s="178"/>
      <c r="S53" s="21"/>
      <c r="T53" s="21"/>
      <c r="U53" s="138"/>
    </row>
    <row r="58" spans="2:21" x14ac:dyDescent="0.2">
      <c r="R58" s="92"/>
      <c r="S58" s="92"/>
    </row>
    <row r="59" spans="2:21" x14ac:dyDescent="0.2">
      <c r="R59" s="92"/>
      <c r="S59" s="92"/>
    </row>
    <row r="60" spans="2:21" x14ac:dyDescent="0.2">
      <c r="R60" s="92"/>
      <c r="S60" s="92"/>
    </row>
  </sheetData>
  <sheetProtection algorithmName="SHA-512" hashValue="6HSUCSievcBZLiyHj9QfFs67O9H97gdjAzWxO+6yoacUhXDSAYWhyhLM7shX1pa0xwBfH+DQmXnMM4q3VOZVPg==" saltValue="wVPqXRsjuJCVaoQmteQW2g==" spinCount="100000" sheet="1" objects="1" scenarios="1"/>
  <mergeCells count="5">
    <mergeCell ref="B1:T1"/>
    <mergeCell ref="B2:T2"/>
    <mergeCell ref="H4:J4"/>
    <mergeCell ref="L4:N4"/>
    <mergeCell ref="P4:R4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6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E64"/>
  <sheetViews>
    <sheetView view="pageBreakPreview" zoomScale="90" zoomScaleNormal="70" zoomScaleSheetLayoutView="90" workbookViewId="0">
      <selection activeCell="W55" sqref="W55"/>
    </sheetView>
  </sheetViews>
  <sheetFormatPr defaultColWidth="9.42578125" defaultRowHeight="12.75" x14ac:dyDescent="0.2"/>
  <cols>
    <col min="1" max="1" width="6.5703125" style="94" customWidth="1"/>
    <col min="2" max="2" width="2" style="94" customWidth="1"/>
    <col min="3" max="3" width="27.5703125" style="94" customWidth="1"/>
    <col min="4" max="4" width="13.5703125" style="94" hidden="1" customWidth="1"/>
    <col min="5" max="5" width="2" style="94" customWidth="1"/>
    <col min="6" max="6" width="19.5703125" style="146" customWidth="1"/>
    <col min="7" max="7" width="2" style="94" customWidth="1"/>
    <col min="8" max="10" width="13.5703125" style="94" customWidth="1"/>
    <col min="11" max="11" width="2" style="94" customWidth="1"/>
    <col min="12" max="14" width="13.5703125" style="94" customWidth="1"/>
    <col min="15" max="15" width="2" style="94" customWidth="1"/>
    <col min="16" max="18" width="13.5703125" style="94" customWidth="1"/>
    <col min="19" max="20" width="2" style="94" customWidth="1"/>
    <col min="21" max="21" width="14.42578125" style="94" bestFit="1" customWidth="1"/>
    <col min="22" max="16384" width="9.42578125" style="94"/>
  </cols>
  <sheetData>
    <row r="1" spans="2:31" ht="15" customHeight="1" x14ac:dyDescent="0.2">
      <c r="B1" s="336" t="s">
        <v>219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</row>
    <row r="2" spans="2:31" ht="15" customHeight="1" x14ac:dyDescent="0.2">
      <c r="B2" s="337" t="s">
        <v>226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</row>
    <row r="3" spans="2:31" ht="6" customHeight="1" thickBot="1" x14ac:dyDescent="0.25">
      <c r="B3" s="298"/>
      <c r="C3" s="298"/>
      <c r="E3" s="298"/>
      <c r="F3" s="299"/>
      <c r="G3" s="298"/>
    </row>
    <row r="4" spans="2:31" s="10" customFormat="1" ht="39.75" customHeight="1" x14ac:dyDescent="0.25">
      <c r="B4" s="324"/>
      <c r="C4" s="312" t="s">
        <v>73</v>
      </c>
      <c r="D4" s="313" t="s">
        <v>229</v>
      </c>
      <c r="E4" s="314"/>
      <c r="F4" s="313" t="s">
        <v>228</v>
      </c>
      <c r="G4" s="312"/>
      <c r="H4" s="338" t="s">
        <v>212</v>
      </c>
      <c r="I4" s="338"/>
      <c r="J4" s="338"/>
      <c r="K4" s="315"/>
      <c r="L4" s="340" t="s">
        <v>213</v>
      </c>
      <c r="M4" s="340"/>
      <c r="N4" s="340"/>
      <c r="O4" s="316"/>
      <c r="P4" s="339" t="s">
        <v>214</v>
      </c>
      <c r="Q4" s="339"/>
      <c r="R4" s="339"/>
      <c r="S4" s="325"/>
    </row>
    <row r="5" spans="2:31" s="10" customFormat="1" ht="13.5" customHeight="1" x14ac:dyDescent="0.25">
      <c r="B5" s="302"/>
      <c r="C5" s="302"/>
      <c r="D5" s="302"/>
      <c r="E5" s="303"/>
      <c r="F5" s="297"/>
      <c r="G5" s="303"/>
      <c r="H5" s="323"/>
      <c r="I5" s="323"/>
      <c r="J5" s="323"/>
      <c r="K5" s="303"/>
      <c r="L5" s="303"/>
      <c r="M5" s="303"/>
      <c r="N5" s="303"/>
      <c r="O5" s="303"/>
      <c r="P5" s="302"/>
      <c r="Q5" s="302"/>
      <c r="R5" s="302"/>
      <c r="S5" s="303"/>
    </row>
    <row r="6" spans="2:31" s="133" customFormat="1" x14ac:dyDescent="0.25">
      <c r="B6" s="302"/>
      <c r="C6" s="306"/>
      <c r="D6" s="302"/>
      <c r="E6" s="302"/>
      <c r="F6" s="300"/>
      <c r="G6" s="302"/>
      <c r="H6" s="329"/>
      <c r="I6" s="329"/>
      <c r="J6" s="329"/>
      <c r="K6" s="329"/>
      <c r="L6" s="329"/>
      <c r="M6" s="329"/>
      <c r="N6" s="329"/>
      <c r="O6" s="329"/>
      <c r="P6" s="330"/>
      <c r="Q6" s="330"/>
      <c r="R6" s="330"/>
      <c r="S6" s="329"/>
    </row>
    <row r="7" spans="2:31" s="133" customFormat="1" ht="13.5" thickBot="1" x14ac:dyDescent="0.3">
      <c r="B7" s="308"/>
      <c r="C7" s="307"/>
      <c r="D7" s="307"/>
      <c r="E7" s="308"/>
      <c r="F7" s="309">
        <v>2024</v>
      </c>
      <c r="G7" s="308"/>
      <c r="H7" s="310">
        <v>2022</v>
      </c>
      <c r="I7" s="310">
        <v>2023</v>
      </c>
      <c r="J7" s="310">
        <v>2025</v>
      </c>
      <c r="K7" s="311"/>
      <c r="L7" s="310">
        <v>2022</v>
      </c>
      <c r="M7" s="310">
        <v>2023</v>
      </c>
      <c r="N7" s="310">
        <v>2025</v>
      </c>
      <c r="O7" s="311"/>
      <c r="P7" s="310">
        <v>2022</v>
      </c>
      <c r="Q7" s="310">
        <v>2023</v>
      </c>
      <c r="R7" s="310">
        <v>2025</v>
      </c>
      <c r="S7" s="332"/>
    </row>
    <row r="8" spans="2:31" s="10" customFormat="1" ht="15" customHeight="1" x14ac:dyDescent="0.25">
      <c r="B8" s="7"/>
      <c r="C8" s="159" t="s">
        <v>49</v>
      </c>
      <c r="D8" s="175">
        <v>12</v>
      </c>
      <c r="E8" s="48"/>
      <c r="F8" s="90">
        <v>3742.2</v>
      </c>
      <c r="G8" s="151"/>
      <c r="H8" s="90">
        <v>2591</v>
      </c>
      <c r="I8" s="90">
        <v>3872</v>
      </c>
      <c r="J8" s="131">
        <f>SUM(J9:J11,'Jadual 2.1 (4)'!J12:J35)</f>
        <v>4649</v>
      </c>
      <c r="K8" s="90">
        <v>0</v>
      </c>
      <c r="L8" s="90">
        <v>6698</v>
      </c>
      <c r="M8" s="90">
        <v>11097</v>
      </c>
      <c r="N8" s="131">
        <f>SUM(N9:N11,'Jadual 2.1 (4)'!N12:N35)</f>
        <v>11082</v>
      </c>
      <c r="O8" s="90">
        <v>0</v>
      </c>
      <c r="P8" s="285">
        <v>63077.495154321317</v>
      </c>
      <c r="Q8" s="285">
        <v>75689.36956533647</v>
      </c>
      <c r="R8" s="275">
        <v>105454.54557122603</v>
      </c>
      <c r="S8" s="122"/>
      <c r="T8" s="138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</row>
    <row r="9" spans="2:31" s="10" customFormat="1" ht="15" customHeight="1" x14ac:dyDescent="0.25">
      <c r="C9" s="163" t="s">
        <v>163</v>
      </c>
      <c r="D9" s="174" t="s">
        <v>338</v>
      </c>
      <c r="F9" s="50">
        <v>413.6</v>
      </c>
      <c r="G9" s="153"/>
      <c r="H9" s="123">
        <v>211</v>
      </c>
      <c r="I9" s="123">
        <v>281</v>
      </c>
      <c r="J9" s="49">
        <v>190</v>
      </c>
      <c r="K9" s="92"/>
      <c r="L9" s="49">
        <v>542</v>
      </c>
      <c r="M9" s="49">
        <v>636</v>
      </c>
      <c r="N9" s="49">
        <v>579</v>
      </c>
      <c r="O9" s="49"/>
      <c r="P9" s="272">
        <v>4421.8447400000005</v>
      </c>
      <c r="Q9" s="272">
        <v>4249.8433810351071</v>
      </c>
      <c r="R9" s="272">
        <v>4182.6404248366007</v>
      </c>
      <c r="S9" s="49"/>
      <c r="T9" s="138"/>
      <c r="U9" s="139"/>
    </row>
    <row r="10" spans="2:31" s="133" customFormat="1" ht="15" customHeight="1" x14ac:dyDescent="0.25">
      <c r="B10" s="119"/>
      <c r="C10" s="167" t="s">
        <v>154</v>
      </c>
      <c r="D10" s="170" t="s">
        <v>327</v>
      </c>
      <c r="E10" s="119"/>
      <c r="F10" s="50">
        <v>253.7</v>
      </c>
      <c r="G10" s="156"/>
      <c r="H10" s="123">
        <v>30</v>
      </c>
      <c r="I10" s="123">
        <v>30</v>
      </c>
      <c r="J10" s="49">
        <v>130</v>
      </c>
      <c r="K10" s="124"/>
      <c r="L10" s="49">
        <v>40</v>
      </c>
      <c r="M10" s="123">
        <v>69</v>
      </c>
      <c r="N10" s="49">
        <v>439</v>
      </c>
      <c r="O10" s="49"/>
      <c r="P10" s="272">
        <v>442.89544000000001</v>
      </c>
      <c r="Q10" s="123">
        <v>338.93142857142857</v>
      </c>
      <c r="R10" s="272">
        <v>2701.655238095238</v>
      </c>
      <c r="S10" s="49"/>
    </row>
    <row r="11" spans="2:31" s="133" customFormat="1" ht="15" customHeight="1" x14ac:dyDescent="0.25">
      <c r="B11" s="119"/>
      <c r="C11" s="167" t="s">
        <v>160</v>
      </c>
      <c r="D11" s="171" t="s">
        <v>335</v>
      </c>
      <c r="E11" s="119"/>
      <c r="F11" s="50">
        <v>199.3</v>
      </c>
      <c r="G11" s="156"/>
      <c r="H11" s="123">
        <v>52</v>
      </c>
      <c r="I11" s="123">
        <v>104</v>
      </c>
      <c r="J11" s="49">
        <v>235</v>
      </c>
      <c r="K11" s="124"/>
      <c r="L11" s="49">
        <v>130</v>
      </c>
      <c r="M11" s="49">
        <v>275</v>
      </c>
      <c r="N11" s="49">
        <v>548</v>
      </c>
      <c r="O11" s="49"/>
      <c r="P11" s="272">
        <v>805.10455999999999</v>
      </c>
      <c r="Q11" s="272">
        <v>1419.8275000000001</v>
      </c>
      <c r="R11" s="272">
        <v>5362.1298333333334</v>
      </c>
      <c r="S11" s="49"/>
    </row>
    <row r="12" spans="2:31" s="133" customFormat="1" ht="15" customHeight="1" x14ac:dyDescent="0.25">
      <c r="B12" s="119"/>
      <c r="C12" s="167" t="s">
        <v>52</v>
      </c>
      <c r="D12" s="170" t="s">
        <v>334</v>
      </c>
      <c r="E12" s="119"/>
      <c r="F12" s="50">
        <v>499.4</v>
      </c>
      <c r="G12" s="156"/>
      <c r="H12" s="123">
        <v>198</v>
      </c>
      <c r="I12" s="123">
        <v>308</v>
      </c>
      <c r="J12" s="49">
        <v>421</v>
      </c>
      <c r="K12" s="92"/>
      <c r="L12" s="49">
        <v>457</v>
      </c>
      <c r="M12" s="49">
        <v>731</v>
      </c>
      <c r="N12" s="49">
        <v>1491</v>
      </c>
      <c r="O12" s="49"/>
      <c r="P12" s="272">
        <v>3482.4411565656565</v>
      </c>
      <c r="Q12" s="272">
        <v>5458.4882289177776</v>
      </c>
      <c r="R12" s="286">
        <v>8479.6489348370924</v>
      </c>
      <c r="S12" s="49">
        <v>2909117.1565656564</v>
      </c>
    </row>
    <row r="13" spans="2:31" s="10" customFormat="1" ht="15" customHeight="1" x14ac:dyDescent="0.25">
      <c r="C13" s="163" t="s">
        <v>55</v>
      </c>
      <c r="D13" s="174" t="s">
        <v>320</v>
      </c>
      <c r="F13" s="20">
        <v>164.2</v>
      </c>
      <c r="G13" s="153"/>
      <c r="H13" s="92">
        <v>52</v>
      </c>
      <c r="I13" s="92">
        <v>34</v>
      </c>
      <c r="J13" s="49">
        <v>80</v>
      </c>
      <c r="K13" s="117"/>
      <c r="L13" s="49">
        <v>122</v>
      </c>
      <c r="M13" s="49">
        <v>122</v>
      </c>
      <c r="N13" s="49">
        <v>184</v>
      </c>
      <c r="O13" s="49"/>
      <c r="P13" s="272">
        <v>1395.7210222222222</v>
      </c>
      <c r="Q13" s="272">
        <v>694.88722266666662</v>
      </c>
      <c r="R13" s="286">
        <v>1071.2859673659673</v>
      </c>
      <c r="S13" s="49"/>
      <c r="T13" s="138"/>
      <c r="U13" s="138"/>
      <c r="V13" s="138"/>
      <c r="W13" s="138"/>
      <c r="X13" s="138"/>
    </row>
    <row r="14" spans="2:31" s="10" customFormat="1" ht="15" customHeight="1" x14ac:dyDescent="0.25">
      <c r="C14" s="163" t="s">
        <v>50</v>
      </c>
      <c r="D14" s="174" t="s">
        <v>317</v>
      </c>
      <c r="F14" s="20">
        <v>90</v>
      </c>
      <c r="G14" s="153"/>
      <c r="H14" s="92">
        <v>45</v>
      </c>
      <c r="I14" s="92">
        <v>65</v>
      </c>
      <c r="J14" s="49">
        <v>76</v>
      </c>
      <c r="K14" s="117"/>
      <c r="L14" s="49">
        <v>86</v>
      </c>
      <c r="M14" s="49">
        <v>251</v>
      </c>
      <c r="N14" s="49">
        <v>289</v>
      </c>
      <c r="O14" s="49"/>
      <c r="P14" s="272">
        <v>782.97</v>
      </c>
      <c r="Q14" s="272">
        <v>1156.1424673202609</v>
      </c>
      <c r="R14" s="286">
        <v>1303.509777777778</v>
      </c>
      <c r="S14" s="49"/>
      <c r="T14" s="138"/>
      <c r="U14" s="138"/>
      <c r="V14" s="138"/>
      <c r="W14" s="138"/>
      <c r="X14" s="138"/>
    </row>
    <row r="15" spans="2:31" s="10" customFormat="1" ht="15" customHeight="1" x14ac:dyDescent="0.25">
      <c r="C15" s="163" t="s">
        <v>150</v>
      </c>
      <c r="D15" s="174" t="s">
        <v>322</v>
      </c>
      <c r="F15" s="92">
        <v>547</v>
      </c>
      <c r="G15" s="153"/>
      <c r="H15" s="92">
        <v>1021</v>
      </c>
      <c r="I15" s="92">
        <v>1264</v>
      </c>
      <c r="J15" s="49">
        <v>988</v>
      </c>
      <c r="K15" s="117"/>
      <c r="L15" s="49">
        <v>2764</v>
      </c>
      <c r="M15" s="49">
        <v>3448</v>
      </c>
      <c r="N15" s="49">
        <v>960</v>
      </c>
      <c r="O15" s="49"/>
      <c r="P15" s="272">
        <v>29209.1271311741</v>
      </c>
      <c r="Q15" s="272">
        <v>30509.050804516057</v>
      </c>
      <c r="R15" s="286">
        <v>29753.713708333336</v>
      </c>
      <c r="S15" s="49"/>
      <c r="T15" s="138"/>
      <c r="U15" s="139"/>
    </row>
    <row r="16" spans="2:31" s="133" customFormat="1" ht="15" customHeight="1" x14ac:dyDescent="0.25">
      <c r="B16" s="119"/>
      <c r="C16" s="167" t="s">
        <v>159</v>
      </c>
      <c r="D16" s="170" t="s">
        <v>333</v>
      </c>
      <c r="E16" s="119"/>
      <c r="F16" s="50">
        <v>88.7</v>
      </c>
      <c r="G16" s="156"/>
      <c r="H16" s="123">
        <v>98</v>
      </c>
      <c r="I16" s="123">
        <v>146</v>
      </c>
      <c r="J16" s="49">
        <v>164</v>
      </c>
      <c r="K16" s="124"/>
      <c r="L16" s="49">
        <v>234</v>
      </c>
      <c r="M16" s="49">
        <v>519</v>
      </c>
      <c r="N16" s="49">
        <v>480</v>
      </c>
      <c r="O16" s="49"/>
      <c r="P16" s="272">
        <v>2417.5327949888001</v>
      </c>
      <c r="Q16" s="123">
        <v>3044.4506532608002</v>
      </c>
      <c r="R16" s="286">
        <v>3360.116</v>
      </c>
      <c r="S16" s="49"/>
    </row>
    <row r="17" spans="2:24" s="10" customFormat="1" ht="15" customHeight="1" x14ac:dyDescent="0.25">
      <c r="C17" s="163" t="s">
        <v>149</v>
      </c>
      <c r="D17" s="174" t="s">
        <v>321</v>
      </c>
      <c r="F17" s="20">
        <v>110.9</v>
      </c>
      <c r="G17" s="153"/>
      <c r="H17" s="92">
        <v>57</v>
      </c>
      <c r="I17" s="92">
        <v>86</v>
      </c>
      <c r="J17" s="49">
        <v>166</v>
      </c>
      <c r="K17" s="117"/>
      <c r="L17" s="49">
        <v>100</v>
      </c>
      <c r="M17" s="49">
        <v>706</v>
      </c>
      <c r="N17" s="49">
        <v>192</v>
      </c>
      <c r="O17" s="49"/>
      <c r="P17" s="272">
        <v>721.07748214285721</v>
      </c>
      <c r="Q17" s="272">
        <v>1237.2387733860342</v>
      </c>
      <c r="R17" s="286">
        <v>3874.674</v>
      </c>
      <c r="S17" s="49"/>
      <c r="T17" s="138"/>
      <c r="U17" s="138"/>
      <c r="V17" s="138"/>
      <c r="W17" s="138"/>
      <c r="X17" s="138"/>
    </row>
    <row r="18" spans="2:24" s="10" customFormat="1" ht="15" customHeight="1" x14ac:dyDescent="0.25">
      <c r="C18" s="163" t="s">
        <v>166</v>
      </c>
      <c r="D18" s="174" t="s">
        <v>342</v>
      </c>
      <c r="F18" s="50">
        <v>142.1</v>
      </c>
      <c r="G18" s="153"/>
      <c r="H18" s="123">
        <v>7</v>
      </c>
      <c r="I18" s="123">
        <v>7</v>
      </c>
      <c r="J18" s="49">
        <v>72</v>
      </c>
      <c r="K18" s="92"/>
      <c r="L18" s="49">
        <v>14</v>
      </c>
      <c r="M18" s="49">
        <v>20</v>
      </c>
      <c r="N18" s="49">
        <v>223</v>
      </c>
      <c r="O18" s="49"/>
      <c r="P18" s="272">
        <v>61.674999999999997</v>
      </c>
      <c r="Q18" s="272">
        <v>83.226111111111095</v>
      </c>
      <c r="R18" s="286">
        <v>1423.3241666666668</v>
      </c>
      <c r="S18" s="49"/>
      <c r="T18" s="138"/>
      <c r="U18" s="139"/>
    </row>
    <row r="19" spans="2:24" s="133" customFormat="1" ht="15" customHeight="1" x14ac:dyDescent="0.25">
      <c r="B19" s="119"/>
      <c r="C19" s="167" t="s">
        <v>157</v>
      </c>
      <c r="D19" s="170" t="s">
        <v>330</v>
      </c>
      <c r="E19" s="119"/>
      <c r="F19" s="50">
        <v>167.6</v>
      </c>
      <c r="G19" s="156"/>
      <c r="H19" s="123">
        <v>23</v>
      </c>
      <c r="I19" s="123">
        <v>52</v>
      </c>
      <c r="J19" s="49">
        <v>73</v>
      </c>
      <c r="K19" s="124"/>
      <c r="L19" s="49">
        <v>46</v>
      </c>
      <c r="M19" s="49">
        <v>138</v>
      </c>
      <c r="N19" s="49">
        <v>306</v>
      </c>
      <c r="O19" s="49"/>
      <c r="P19" s="272">
        <v>446.35434803200002</v>
      </c>
      <c r="Q19" s="123">
        <v>1083.2027142857144</v>
      </c>
      <c r="R19" s="286">
        <v>2377.1272857142853</v>
      </c>
      <c r="S19" s="49"/>
    </row>
    <row r="20" spans="2:24" s="133" customFormat="1" ht="15" customHeight="1" x14ac:dyDescent="0.25">
      <c r="B20" s="119"/>
      <c r="C20" s="167" t="s">
        <v>156</v>
      </c>
      <c r="D20" s="174" t="s">
        <v>329</v>
      </c>
      <c r="E20" s="119"/>
      <c r="F20" s="50">
        <v>156.30000000000001</v>
      </c>
      <c r="G20" s="156"/>
      <c r="H20" s="123">
        <v>135</v>
      </c>
      <c r="I20" s="123">
        <v>190</v>
      </c>
      <c r="J20" s="49">
        <v>178</v>
      </c>
      <c r="K20" s="124"/>
      <c r="L20" s="49">
        <v>661</v>
      </c>
      <c r="M20" s="49">
        <v>671</v>
      </c>
      <c r="N20" s="49">
        <v>464</v>
      </c>
      <c r="O20" s="49"/>
      <c r="P20" s="272">
        <v>5662.4349933257154</v>
      </c>
      <c r="Q20" s="123">
        <v>5727.1820099999995</v>
      </c>
      <c r="R20" s="286">
        <v>4304.4560000000001</v>
      </c>
      <c r="S20" s="49"/>
    </row>
    <row r="21" spans="2:24" s="10" customFormat="1" ht="15" customHeight="1" x14ac:dyDescent="0.25">
      <c r="C21" s="163" t="s">
        <v>152</v>
      </c>
      <c r="D21" s="174" t="s">
        <v>325</v>
      </c>
      <c r="F21" s="92">
        <v>93.2</v>
      </c>
      <c r="G21" s="153"/>
      <c r="H21" s="123">
        <v>80</v>
      </c>
      <c r="I21" s="123">
        <v>99</v>
      </c>
      <c r="J21" s="49">
        <v>149</v>
      </c>
      <c r="K21" s="92"/>
      <c r="L21" s="49">
        <v>172</v>
      </c>
      <c r="M21" s="49">
        <v>317</v>
      </c>
      <c r="N21" s="49">
        <v>402</v>
      </c>
      <c r="O21" s="49"/>
      <c r="P21" s="272">
        <v>2154.9899999999998</v>
      </c>
      <c r="Q21" s="272">
        <v>2034.5285333333338</v>
      </c>
      <c r="R21" s="286">
        <v>2770.71</v>
      </c>
      <c r="S21" s="49"/>
      <c r="T21" s="138"/>
      <c r="U21" s="139"/>
    </row>
    <row r="22" spans="2:24" s="10" customFormat="1" ht="15" customHeight="1" x14ac:dyDescent="0.25">
      <c r="B22" s="11"/>
      <c r="C22" s="165" t="s">
        <v>53</v>
      </c>
      <c r="D22" s="174" t="s">
        <v>323</v>
      </c>
      <c r="F22" s="92">
        <v>73.7</v>
      </c>
      <c r="G22" s="153"/>
      <c r="H22" s="123">
        <v>119</v>
      </c>
      <c r="I22" s="123">
        <v>137</v>
      </c>
      <c r="J22" s="49">
        <v>150</v>
      </c>
      <c r="K22" s="92"/>
      <c r="L22" s="49">
        <v>224</v>
      </c>
      <c r="M22" s="49">
        <v>357</v>
      </c>
      <c r="N22" s="49">
        <v>403</v>
      </c>
      <c r="O22" s="49"/>
      <c r="P22" s="272">
        <v>2322.8250974025977</v>
      </c>
      <c r="Q22" s="272">
        <v>1796.7418180827885</v>
      </c>
      <c r="R22" s="286">
        <v>2825.8623333333335</v>
      </c>
      <c r="S22" s="49"/>
      <c r="T22" s="138"/>
      <c r="U22" s="59"/>
    </row>
    <row r="23" spans="2:24" s="133" customFormat="1" ht="15" customHeight="1" x14ac:dyDescent="0.25">
      <c r="B23" s="119"/>
      <c r="C23" s="167" t="s">
        <v>54</v>
      </c>
      <c r="D23" s="174" t="s">
        <v>331</v>
      </c>
      <c r="E23" s="119"/>
      <c r="F23" s="50">
        <v>38.5</v>
      </c>
      <c r="G23" s="156"/>
      <c r="H23" s="123">
        <v>26</v>
      </c>
      <c r="I23" s="123">
        <v>39</v>
      </c>
      <c r="J23" s="49">
        <v>42</v>
      </c>
      <c r="K23" s="124"/>
      <c r="L23" s="49">
        <v>43</v>
      </c>
      <c r="M23" s="49">
        <v>103</v>
      </c>
      <c r="N23" s="49">
        <v>84</v>
      </c>
      <c r="O23" s="49"/>
      <c r="P23" s="272">
        <v>302.77</v>
      </c>
      <c r="Q23" s="123">
        <v>326.44183539199997</v>
      </c>
      <c r="R23" s="286">
        <v>616.05600000000004</v>
      </c>
      <c r="S23" s="49"/>
    </row>
    <row r="24" spans="2:24" s="10" customFormat="1" ht="15" customHeight="1" x14ac:dyDescent="0.25">
      <c r="C24" s="163" t="s">
        <v>146</v>
      </c>
      <c r="D24" s="174" t="s">
        <v>316</v>
      </c>
      <c r="F24" s="20">
        <v>77.599999999999994</v>
      </c>
      <c r="G24" s="153"/>
      <c r="H24" s="153">
        <v>66</v>
      </c>
      <c r="I24" s="153">
        <v>291</v>
      </c>
      <c r="J24" s="49">
        <v>451</v>
      </c>
      <c r="K24" s="153"/>
      <c r="L24" s="49">
        <v>142</v>
      </c>
      <c r="M24" s="49">
        <v>750</v>
      </c>
      <c r="N24" s="49">
        <v>1345</v>
      </c>
      <c r="O24" s="49"/>
      <c r="P24" s="272">
        <v>934.33494676923112</v>
      </c>
      <c r="Q24" s="272">
        <v>4426.1932365311995</v>
      </c>
      <c r="R24" s="286">
        <v>9111.8611282051279</v>
      </c>
      <c r="S24" s="49"/>
      <c r="T24" s="138"/>
      <c r="U24" s="138"/>
      <c r="V24" s="138"/>
      <c r="W24" s="138"/>
      <c r="X24" s="138"/>
    </row>
    <row r="25" spans="2:24" s="10" customFormat="1" ht="15" customHeight="1" x14ac:dyDescent="0.25">
      <c r="C25" s="163" t="s">
        <v>151</v>
      </c>
      <c r="D25" s="174" t="s">
        <v>324</v>
      </c>
      <c r="F25" s="50">
        <v>24.5</v>
      </c>
      <c r="G25" s="153"/>
      <c r="H25" s="123">
        <v>37</v>
      </c>
      <c r="I25" s="123">
        <v>55</v>
      </c>
      <c r="J25" s="49">
        <v>121</v>
      </c>
      <c r="K25" s="92"/>
      <c r="L25" s="49">
        <v>74</v>
      </c>
      <c r="M25" s="49">
        <v>227</v>
      </c>
      <c r="N25" s="49">
        <v>292</v>
      </c>
      <c r="O25" s="49"/>
      <c r="P25" s="272">
        <v>597.57219999999995</v>
      </c>
      <c r="Q25" s="272">
        <v>667.24166666666679</v>
      </c>
      <c r="R25" s="286">
        <v>2378.6729999999998</v>
      </c>
      <c r="S25" s="49"/>
      <c r="T25" s="138"/>
      <c r="U25" s="139"/>
    </row>
    <row r="26" spans="2:24" s="133" customFormat="1" ht="15" customHeight="1" x14ac:dyDescent="0.25">
      <c r="B26" s="119"/>
      <c r="C26" s="167" t="s">
        <v>161</v>
      </c>
      <c r="D26" s="174" t="s">
        <v>336</v>
      </c>
      <c r="E26" s="119"/>
      <c r="F26" s="50">
        <v>40.5</v>
      </c>
      <c r="G26" s="156"/>
      <c r="H26" s="123">
        <v>40</v>
      </c>
      <c r="I26" s="123">
        <v>86</v>
      </c>
      <c r="J26" s="49">
        <v>104</v>
      </c>
      <c r="K26" s="124"/>
      <c r="L26" s="49">
        <v>94</v>
      </c>
      <c r="M26" s="49">
        <v>211</v>
      </c>
      <c r="N26" s="49">
        <v>260</v>
      </c>
      <c r="O26" s="49"/>
      <c r="P26" s="272">
        <v>976.5837696000001</v>
      </c>
      <c r="Q26" s="272">
        <v>1668.7296666666668</v>
      </c>
      <c r="R26" s="286">
        <v>1480.5440000000001</v>
      </c>
      <c r="S26" s="49"/>
    </row>
    <row r="27" spans="2:24" s="10" customFormat="1" ht="15" customHeight="1" x14ac:dyDescent="0.25">
      <c r="C27" s="163" t="s">
        <v>164</v>
      </c>
      <c r="D27" s="170" t="s">
        <v>340</v>
      </c>
      <c r="F27" s="50">
        <v>53.8</v>
      </c>
      <c r="G27" s="153"/>
      <c r="H27" s="123">
        <v>40</v>
      </c>
      <c r="I27" s="123">
        <v>75</v>
      </c>
      <c r="J27" s="49">
        <v>95</v>
      </c>
      <c r="K27" s="92"/>
      <c r="L27" s="49">
        <v>148</v>
      </c>
      <c r="M27" s="49">
        <v>228</v>
      </c>
      <c r="N27" s="49">
        <v>192</v>
      </c>
      <c r="O27" s="49"/>
      <c r="P27" s="272">
        <v>477.08</v>
      </c>
      <c r="Q27" s="272">
        <v>999.35829502720003</v>
      </c>
      <c r="R27" s="286">
        <v>1696.0650000000001</v>
      </c>
      <c r="S27" s="49"/>
      <c r="T27" s="138"/>
      <c r="U27" s="139"/>
    </row>
    <row r="28" spans="2:24" s="133" customFormat="1" ht="15" customHeight="1" x14ac:dyDescent="0.25">
      <c r="B28" s="119"/>
      <c r="C28" s="167" t="s">
        <v>155</v>
      </c>
      <c r="D28" s="174" t="s">
        <v>328</v>
      </c>
      <c r="E28" s="119"/>
      <c r="F28" s="50">
        <v>30.7</v>
      </c>
      <c r="G28" s="156"/>
      <c r="H28" s="123">
        <v>17</v>
      </c>
      <c r="I28" s="123">
        <v>20</v>
      </c>
      <c r="J28" s="49">
        <v>57</v>
      </c>
      <c r="K28" s="92"/>
      <c r="L28" s="49">
        <v>94</v>
      </c>
      <c r="M28" s="49">
        <v>40</v>
      </c>
      <c r="N28" s="49">
        <v>86</v>
      </c>
      <c r="O28" s="49"/>
      <c r="P28" s="272">
        <v>477.95499999999998</v>
      </c>
      <c r="Q28" s="123">
        <v>396.99</v>
      </c>
      <c r="R28" s="286">
        <v>1139.884</v>
      </c>
      <c r="S28" s="49"/>
    </row>
    <row r="29" spans="2:24" s="10" customFormat="1" ht="15" customHeight="1" x14ac:dyDescent="0.25">
      <c r="C29" s="163" t="s">
        <v>148</v>
      </c>
      <c r="D29" s="174" t="s">
        <v>319</v>
      </c>
      <c r="F29" s="20">
        <v>158.1</v>
      </c>
      <c r="G29" s="153"/>
      <c r="H29" s="92">
        <v>45</v>
      </c>
      <c r="I29" s="92">
        <v>235</v>
      </c>
      <c r="J29" s="49">
        <v>190</v>
      </c>
      <c r="K29" s="117"/>
      <c r="L29" s="49">
        <v>135</v>
      </c>
      <c r="M29" s="49">
        <v>564</v>
      </c>
      <c r="N29" s="49">
        <v>617</v>
      </c>
      <c r="O29" s="49"/>
      <c r="P29" s="272">
        <v>1024.335</v>
      </c>
      <c r="Q29" s="272">
        <v>4057.2608259259264</v>
      </c>
      <c r="R29" s="286">
        <v>4348.7830454545447</v>
      </c>
      <c r="S29" s="49"/>
      <c r="T29" s="138"/>
      <c r="U29" s="138"/>
      <c r="V29" s="138"/>
      <c r="W29" s="138"/>
      <c r="X29" s="138"/>
    </row>
    <row r="30" spans="2:24" s="10" customFormat="1" ht="15" customHeight="1" x14ac:dyDescent="0.25">
      <c r="B30" s="11"/>
      <c r="C30" s="165" t="s">
        <v>162</v>
      </c>
      <c r="D30" s="170" t="s">
        <v>337</v>
      </c>
      <c r="F30" s="92">
        <v>33.299999999999997</v>
      </c>
      <c r="G30" s="153"/>
      <c r="H30" s="92">
        <v>0</v>
      </c>
      <c r="I30" s="92">
        <v>40</v>
      </c>
      <c r="J30" s="49">
        <v>72</v>
      </c>
      <c r="K30" s="124"/>
      <c r="L30" s="49">
        <v>0</v>
      </c>
      <c r="M30" s="49">
        <v>100</v>
      </c>
      <c r="N30" s="49">
        <v>68</v>
      </c>
      <c r="O30" s="49"/>
      <c r="P30" s="272">
        <v>0</v>
      </c>
      <c r="Q30" s="272">
        <v>375.67966666666672</v>
      </c>
      <c r="R30" s="286">
        <v>1596.8240000000001</v>
      </c>
      <c r="S30" s="49"/>
      <c r="T30" s="138"/>
      <c r="U30" s="59"/>
    </row>
    <row r="31" spans="2:24" s="10" customFormat="1" ht="15" customHeight="1" x14ac:dyDescent="0.25">
      <c r="B31" s="11"/>
      <c r="C31" s="165" t="s">
        <v>153</v>
      </c>
      <c r="D31" s="174" t="s">
        <v>326</v>
      </c>
      <c r="F31" s="92">
        <v>79.599999999999994</v>
      </c>
      <c r="G31" s="153"/>
      <c r="H31" s="123">
        <v>48</v>
      </c>
      <c r="I31" s="123">
        <v>60</v>
      </c>
      <c r="J31" s="49">
        <v>129</v>
      </c>
      <c r="K31" s="92"/>
      <c r="L31" s="49">
        <v>48</v>
      </c>
      <c r="M31" s="49">
        <v>114</v>
      </c>
      <c r="N31" s="49">
        <v>214</v>
      </c>
      <c r="O31" s="49"/>
      <c r="P31" s="272">
        <v>320.80799999999999</v>
      </c>
      <c r="Q31" s="272">
        <v>308.45410526315794</v>
      </c>
      <c r="R31" s="286">
        <v>2493.8627272727276</v>
      </c>
      <c r="S31" s="49"/>
      <c r="T31" s="138"/>
      <c r="U31" s="59"/>
    </row>
    <row r="32" spans="2:24" s="10" customFormat="1" ht="15" customHeight="1" x14ac:dyDescent="0.25">
      <c r="C32" s="163" t="s">
        <v>165</v>
      </c>
      <c r="D32" s="170" t="s">
        <v>341</v>
      </c>
      <c r="F32" s="50">
        <v>45</v>
      </c>
      <c r="G32" s="153"/>
      <c r="H32" s="123">
        <v>20</v>
      </c>
      <c r="I32" s="123">
        <v>5</v>
      </c>
      <c r="J32" s="49">
        <v>7</v>
      </c>
      <c r="K32" s="92"/>
      <c r="L32" s="49">
        <v>30</v>
      </c>
      <c r="M32" s="49">
        <v>10</v>
      </c>
      <c r="N32" s="49">
        <v>12</v>
      </c>
      <c r="O32" s="49"/>
      <c r="P32" s="272">
        <v>256.59800000000001</v>
      </c>
      <c r="Q32" s="272">
        <v>40.215000000000003</v>
      </c>
      <c r="R32" s="286">
        <v>76.58</v>
      </c>
      <c r="S32" s="49"/>
      <c r="T32" s="138"/>
      <c r="U32" s="139"/>
    </row>
    <row r="33" spans="2:24" s="133" customFormat="1" ht="15" customHeight="1" x14ac:dyDescent="0.25">
      <c r="B33" s="119"/>
      <c r="C33" s="167" t="s">
        <v>158</v>
      </c>
      <c r="D33" s="174" t="s">
        <v>332</v>
      </c>
      <c r="E33" s="119"/>
      <c r="F33" s="50">
        <v>71</v>
      </c>
      <c r="G33" s="156"/>
      <c r="H33" s="123">
        <v>83</v>
      </c>
      <c r="I33" s="123">
        <v>80</v>
      </c>
      <c r="J33" s="49">
        <v>185</v>
      </c>
      <c r="K33" s="124"/>
      <c r="L33" s="49">
        <v>241</v>
      </c>
      <c r="M33" s="49">
        <v>240</v>
      </c>
      <c r="N33" s="49">
        <v>530</v>
      </c>
      <c r="O33" s="49"/>
      <c r="P33" s="272">
        <v>2257.2821387648</v>
      </c>
      <c r="Q33" s="123">
        <v>1821.4230207099081</v>
      </c>
      <c r="R33" s="286">
        <v>3218.1950000000002</v>
      </c>
      <c r="S33" s="49"/>
    </row>
    <row r="34" spans="2:24" s="10" customFormat="1" ht="15" customHeight="1" x14ac:dyDescent="0.25">
      <c r="C34" s="163" t="s">
        <v>51</v>
      </c>
      <c r="D34" s="170" t="s">
        <v>339</v>
      </c>
      <c r="F34" s="50">
        <v>31.2</v>
      </c>
      <c r="G34" s="153"/>
      <c r="H34" s="123">
        <v>30</v>
      </c>
      <c r="I34" s="123">
        <v>73</v>
      </c>
      <c r="J34" s="49">
        <v>124</v>
      </c>
      <c r="K34" s="92"/>
      <c r="L34" s="49">
        <v>40</v>
      </c>
      <c r="M34" s="49">
        <v>230</v>
      </c>
      <c r="N34" s="49">
        <v>422</v>
      </c>
      <c r="O34" s="49"/>
      <c r="P34" s="272">
        <v>872.10900000000004</v>
      </c>
      <c r="Q34" s="272">
        <v>1570.0256000000002</v>
      </c>
      <c r="R34" s="286">
        <v>3506.364</v>
      </c>
      <c r="S34" s="49"/>
      <c r="T34" s="138"/>
      <c r="U34" s="139"/>
    </row>
    <row r="35" spans="2:24" s="10" customFormat="1" ht="15" customHeight="1" x14ac:dyDescent="0.25">
      <c r="C35" s="163" t="s">
        <v>147</v>
      </c>
      <c r="D35" s="174" t="s">
        <v>318</v>
      </c>
      <c r="F35" s="20">
        <v>58.7</v>
      </c>
      <c r="G35" s="153"/>
      <c r="H35" s="92">
        <v>11</v>
      </c>
      <c r="I35" s="92">
        <v>10</v>
      </c>
      <c r="J35" s="49">
        <v>0</v>
      </c>
      <c r="K35" s="117"/>
      <c r="L35" s="49">
        <v>17</v>
      </c>
      <c r="M35" s="49">
        <v>20</v>
      </c>
      <c r="N35" s="49">
        <v>0</v>
      </c>
      <c r="O35" s="49"/>
      <c r="P35" s="272">
        <v>253.07333333333335</v>
      </c>
      <c r="Q35" s="272">
        <v>197.61500000000001</v>
      </c>
      <c r="R35" s="286">
        <v>0</v>
      </c>
      <c r="S35" s="49"/>
      <c r="T35" s="138"/>
      <c r="U35" s="138"/>
      <c r="V35" s="138"/>
      <c r="W35" s="138"/>
      <c r="X35" s="138"/>
    </row>
    <row r="36" spans="2:24" ht="8.1" customHeight="1" thickBot="1" x14ac:dyDescent="0.25">
      <c r="B36" s="326"/>
      <c r="C36" s="326"/>
      <c r="D36" s="326"/>
      <c r="E36" s="326"/>
      <c r="F36" s="327"/>
      <c r="G36" s="326"/>
      <c r="H36" s="326"/>
      <c r="I36" s="326"/>
      <c r="J36" s="326"/>
      <c r="K36" s="326"/>
      <c r="L36" s="326"/>
      <c r="M36" s="326"/>
      <c r="N36" s="326"/>
      <c r="O36" s="326"/>
      <c r="P36" s="326"/>
      <c r="Q36" s="326"/>
      <c r="R36" s="326"/>
      <c r="S36" s="326"/>
      <c r="T36" s="138"/>
    </row>
    <row r="37" spans="2:24" x14ac:dyDescent="0.2">
      <c r="E37" s="146"/>
      <c r="F37" s="94"/>
    </row>
    <row r="38" spans="2:24" x14ac:dyDescent="0.2">
      <c r="B38" s="69" t="s">
        <v>105</v>
      </c>
      <c r="C38" s="69"/>
      <c r="E38" s="146"/>
      <c r="F38" s="94"/>
    </row>
    <row r="39" spans="2:24" x14ac:dyDescent="0.2">
      <c r="B39" s="70" t="s">
        <v>206</v>
      </c>
      <c r="C39" s="70"/>
      <c r="E39" s="146"/>
      <c r="F39" s="94"/>
    </row>
    <row r="40" spans="2:24" x14ac:dyDescent="0.2">
      <c r="B40" s="69"/>
      <c r="C40" s="69"/>
      <c r="E40" s="146"/>
      <c r="F40" s="94"/>
    </row>
    <row r="41" spans="2:24" x14ac:dyDescent="0.2">
      <c r="B41" s="69" t="s">
        <v>424</v>
      </c>
      <c r="C41" s="69"/>
      <c r="E41" s="146"/>
      <c r="F41" s="94"/>
    </row>
    <row r="42" spans="2:24" x14ac:dyDescent="0.2">
      <c r="B42" s="70" t="s">
        <v>425</v>
      </c>
      <c r="C42" s="70"/>
      <c r="E42" s="146"/>
      <c r="F42" s="94"/>
    </row>
    <row r="43" spans="2:24" x14ac:dyDescent="0.2">
      <c r="B43" s="69" t="s">
        <v>207</v>
      </c>
      <c r="C43" s="69"/>
      <c r="E43" s="146"/>
      <c r="F43" s="94"/>
    </row>
    <row r="44" spans="2:24" x14ac:dyDescent="0.2">
      <c r="B44" s="70" t="s">
        <v>208</v>
      </c>
      <c r="C44" s="70"/>
      <c r="E44" s="146"/>
      <c r="F44" s="94"/>
    </row>
    <row r="45" spans="2:24" s="10" customFormat="1" ht="9" customHeight="1" x14ac:dyDescent="0.25">
      <c r="D45" s="170"/>
      <c r="F45" s="56"/>
      <c r="G45" s="153"/>
      <c r="H45" s="123"/>
      <c r="I45" s="123"/>
      <c r="J45" s="91"/>
      <c r="K45" s="92"/>
      <c r="L45" s="123"/>
      <c r="M45" s="123"/>
      <c r="N45" s="91"/>
      <c r="O45" s="92"/>
      <c r="P45" s="181"/>
      <c r="Q45" s="181"/>
      <c r="R45" s="183"/>
      <c r="S45" s="92"/>
      <c r="T45" s="138"/>
      <c r="U45" s="139"/>
    </row>
    <row r="59" spans="8:19" x14ac:dyDescent="0.2">
      <c r="H59" s="123"/>
      <c r="I59" s="123"/>
      <c r="J59" s="123"/>
      <c r="K59" s="92"/>
      <c r="L59" s="50"/>
      <c r="M59" s="50"/>
      <c r="N59" s="50"/>
      <c r="O59" s="92"/>
      <c r="P59" s="92"/>
      <c r="Q59" s="92"/>
      <c r="R59" s="92"/>
      <c r="S59" s="92"/>
    </row>
    <row r="60" spans="8:19" x14ac:dyDescent="0.2">
      <c r="H60" s="123"/>
      <c r="I60" s="123"/>
      <c r="J60" s="123"/>
      <c r="K60" s="92"/>
      <c r="L60" s="123"/>
      <c r="M60" s="123"/>
      <c r="N60" s="123"/>
      <c r="O60" s="92"/>
      <c r="P60" s="92"/>
      <c r="Q60" s="92"/>
      <c r="R60" s="92"/>
      <c r="S60" s="92"/>
    </row>
    <row r="61" spans="8:19" x14ac:dyDescent="0.2">
      <c r="H61" s="123"/>
      <c r="I61" s="123"/>
      <c r="J61" s="123"/>
      <c r="K61" s="92"/>
      <c r="L61" s="123"/>
      <c r="M61" s="123"/>
      <c r="N61" s="123"/>
      <c r="O61" s="125"/>
      <c r="P61" s="125"/>
      <c r="Q61" s="125"/>
      <c r="R61" s="125"/>
      <c r="S61" s="92"/>
    </row>
    <row r="62" spans="8:19" x14ac:dyDescent="0.2">
      <c r="H62" s="123"/>
      <c r="I62" s="123"/>
      <c r="J62" s="123"/>
      <c r="K62" s="92"/>
      <c r="L62" s="123"/>
      <c r="M62" s="123"/>
      <c r="N62" s="123"/>
      <c r="O62" s="92"/>
      <c r="P62" s="92"/>
      <c r="Q62" s="92"/>
      <c r="R62" s="92"/>
      <c r="S62" s="92"/>
    </row>
    <row r="63" spans="8:19" x14ac:dyDescent="0.2">
      <c r="H63" s="123"/>
      <c r="I63" s="123"/>
      <c r="J63" s="123"/>
      <c r="K63" s="92"/>
      <c r="L63" s="50"/>
      <c r="M63" s="50"/>
      <c r="N63" s="50"/>
      <c r="O63" s="92"/>
      <c r="P63" s="92"/>
      <c r="Q63" s="92"/>
      <c r="R63" s="92"/>
      <c r="S63" s="92"/>
    </row>
    <row r="64" spans="8:19" x14ac:dyDescent="0.2">
      <c r="H64" s="123"/>
      <c r="I64" s="123"/>
      <c r="J64" s="123"/>
      <c r="K64" s="92"/>
      <c r="L64" s="123"/>
      <c r="M64" s="123"/>
      <c r="N64" s="123"/>
      <c r="O64" s="92"/>
      <c r="P64" s="92"/>
      <c r="Q64" s="92"/>
      <c r="R64" s="92"/>
      <c r="S64" s="92"/>
    </row>
  </sheetData>
  <sheetProtection algorithmName="SHA-512" hashValue="RCTrOfdl/YkkucOCcqg7ZJ6jWrCTNbFWz2SQYT3JpCjJ3q/osOhznzsD298LiykhUvsnGGtlJur7uWtLPZWfFA==" saltValue="JeQzDzmvuL6DJ8PQdnhBjA==" spinCount="100000" sheet="1" objects="1" scenarios="1"/>
  <mergeCells count="5">
    <mergeCell ref="B1:T1"/>
    <mergeCell ref="B2:T2"/>
    <mergeCell ref="H4:J4"/>
    <mergeCell ref="L4:N4"/>
    <mergeCell ref="P4:R4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6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AE63"/>
  <sheetViews>
    <sheetView view="pageBreakPreview" zoomScaleNormal="85" zoomScaleSheetLayoutView="100" workbookViewId="0">
      <selection activeCell="V50" sqref="V50"/>
    </sheetView>
  </sheetViews>
  <sheetFormatPr defaultColWidth="9.42578125" defaultRowHeight="12.75" x14ac:dyDescent="0.2"/>
  <cols>
    <col min="1" max="1" width="6.5703125" style="94" customWidth="1"/>
    <col min="2" max="2" width="2" style="94" customWidth="1"/>
    <col min="3" max="3" width="27.5703125" style="94" customWidth="1"/>
    <col min="4" max="4" width="13.5703125" style="94" hidden="1" customWidth="1"/>
    <col min="5" max="5" width="2" style="94" customWidth="1"/>
    <col min="6" max="6" width="19.5703125" style="146" customWidth="1"/>
    <col min="7" max="7" width="2" style="94" customWidth="1"/>
    <col min="8" max="10" width="13.5703125" style="94" customWidth="1"/>
    <col min="11" max="11" width="2" style="94" customWidth="1"/>
    <col min="12" max="14" width="13.5703125" style="94" customWidth="1"/>
    <col min="15" max="15" width="2" style="94" customWidth="1"/>
    <col min="16" max="18" width="13.5703125" style="94" customWidth="1"/>
    <col min="19" max="20" width="2" style="94" customWidth="1"/>
    <col min="21" max="21" width="14.42578125" style="94" bestFit="1" customWidth="1"/>
    <col min="22" max="16384" width="9.42578125" style="94"/>
  </cols>
  <sheetData>
    <row r="1" spans="2:31" ht="15" customHeight="1" x14ac:dyDescent="0.2">
      <c r="B1" s="336" t="s">
        <v>219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</row>
    <row r="2" spans="2:31" ht="15" customHeight="1" x14ac:dyDescent="0.2">
      <c r="B2" s="337" t="s">
        <v>226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</row>
    <row r="3" spans="2:31" ht="6" customHeight="1" thickBot="1" x14ac:dyDescent="0.25">
      <c r="B3" s="298"/>
      <c r="C3" s="298"/>
      <c r="E3" s="298"/>
      <c r="F3" s="299"/>
      <c r="G3" s="298"/>
    </row>
    <row r="4" spans="2:31" s="10" customFormat="1" ht="42" customHeight="1" x14ac:dyDescent="0.25">
      <c r="B4" s="324"/>
      <c r="C4" s="312" t="s">
        <v>73</v>
      </c>
      <c r="D4" s="313" t="s">
        <v>229</v>
      </c>
      <c r="E4" s="314"/>
      <c r="F4" s="313" t="s">
        <v>228</v>
      </c>
      <c r="G4" s="312"/>
      <c r="H4" s="338" t="s">
        <v>212</v>
      </c>
      <c r="I4" s="338"/>
      <c r="J4" s="338"/>
      <c r="K4" s="315"/>
      <c r="L4" s="340" t="s">
        <v>213</v>
      </c>
      <c r="M4" s="340"/>
      <c r="N4" s="340"/>
      <c r="O4" s="316"/>
      <c r="P4" s="339" t="s">
        <v>214</v>
      </c>
      <c r="Q4" s="339"/>
      <c r="R4" s="339"/>
      <c r="S4" s="325"/>
    </row>
    <row r="5" spans="2:31" s="10" customFormat="1" ht="13.5" customHeight="1" x14ac:dyDescent="0.25">
      <c r="B5" s="302"/>
      <c r="C5" s="302"/>
      <c r="D5" s="302"/>
      <c r="E5" s="303"/>
      <c r="F5" s="297"/>
      <c r="G5" s="303"/>
      <c r="H5" s="323"/>
      <c r="I5" s="323"/>
      <c r="J5" s="323"/>
      <c r="K5" s="303"/>
      <c r="L5" s="303"/>
      <c r="M5" s="303"/>
      <c r="N5" s="303"/>
      <c r="O5" s="303"/>
      <c r="P5" s="302"/>
      <c r="Q5" s="302"/>
      <c r="R5" s="302"/>
      <c r="S5" s="303"/>
    </row>
    <row r="6" spans="2:31" s="133" customFormat="1" x14ac:dyDescent="0.25">
      <c r="B6" s="302"/>
      <c r="C6" s="306"/>
      <c r="D6" s="302"/>
      <c r="E6" s="302"/>
      <c r="F6" s="300"/>
      <c r="G6" s="302"/>
      <c r="H6" s="329"/>
      <c r="I6" s="329"/>
      <c r="J6" s="329"/>
      <c r="K6" s="329"/>
      <c r="L6" s="329"/>
      <c r="M6" s="329"/>
      <c r="N6" s="329"/>
      <c r="O6" s="329"/>
      <c r="P6" s="330"/>
      <c r="Q6" s="330"/>
      <c r="R6" s="330"/>
      <c r="S6" s="329"/>
    </row>
    <row r="7" spans="2:31" s="133" customFormat="1" ht="13.5" thickBot="1" x14ac:dyDescent="0.3">
      <c r="B7" s="308"/>
      <c r="C7" s="307"/>
      <c r="D7" s="307"/>
      <c r="E7" s="308"/>
      <c r="F7" s="309">
        <v>2024</v>
      </c>
      <c r="G7" s="308"/>
      <c r="H7" s="310">
        <v>2022</v>
      </c>
      <c r="I7" s="310">
        <v>2023</v>
      </c>
      <c r="J7" s="310">
        <v>2025</v>
      </c>
      <c r="K7" s="311"/>
      <c r="L7" s="310">
        <v>2022</v>
      </c>
      <c r="M7" s="310">
        <v>2023</v>
      </c>
      <c r="N7" s="310">
        <v>2025</v>
      </c>
      <c r="O7" s="311"/>
      <c r="P7" s="310">
        <v>2022</v>
      </c>
      <c r="Q7" s="310">
        <v>2023</v>
      </c>
      <c r="R7" s="310">
        <v>2025</v>
      </c>
      <c r="S7" s="332"/>
    </row>
    <row r="8" spans="2:31" s="10" customFormat="1" ht="15" customHeight="1" x14ac:dyDescent="0.25">
      <c r="B8" s="48"/>
      <c r="C8" s="169" t="s">
        <v>56</v>
      </c>
      <c r="D8" s="175">
        <v>13</v>
      </c>
      <c r="E8" s="48"/>
      <c r="F8" s="57">
        <v>2518</v>
      </c>
      <c r="G8" s="151"/>
      <c r="H8" s="126">
        <v>2320</v>
      </c>
      <c r="I8" s="126">
        <v>5469</v>
      </c>
      <c r="J8" s="57">
        <f>SUM(J9:J30,'Jadual 2.1 (6)'!J8:J25)</f>
        <v>5336</v>
      </c>
      <c r="K8" s="126">
        <v>0</v>
      </c>
      <c r="L8" s="126">
        <v>6356</v>
      </c>
      <c r="M8" s="126">
        <v>14553</v>
      </c>
      <c r="N8" s="131">
        <v>16999</v>
      </c>
      <c r="O8" s="126">
        <v>0</v>
      </c>
      <c r="P8" s="126">
        <v>75781.869360901939</v>
      </c>
      <c r="Q8" s="126">
        <v>139691.91232209536</v>
      </c>
      <c r="R8" s="271">
        <v>153111.65923406</v>
      </c>
      <c r="S8" s="116"/>
      <c r="T8" s="138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</row>
    <row r="9" spans="2:31" s="10" customFormat="1" ht="15" customHeight="1" x14ac:dyDescent="0.25">
      <c r="B9" s="11"/>
      <c r="C9" s="165" t="s">
        <v>180</v>
      </c>
      <c r="D9" s="174" t="s">
        <v>353</v>
      </c>
      <c r="F9" s="92">
        <v>625.29999999999995</v>
      </c>
      <c r="G9" s="153"/>
      <c r="H9" s="123">
        <v>378</v>
      </c>
      <c r="I9" s="123">
        <v>1803</v>
      </c>
      <c r="J9" s="49">
        <v>1535</v>
      </c>
      <c r="K9" s="92"/>
      <c r="L9" s="49">
        <v>1200</v>
      </c>
      <c r="M9" s="49">
        <v>4248</v>
      </c>
      <c r="N9" s="49">
        <v>4469</v>
      </c>
      <c r="O9" s="49"/>
      <c r="P9" s="272">
        <v>16051.998260426426</v>
      </c>
      <c r="Q9" s="272">
        <v>53931.074335590703</v>
      </c>
      <c r="R9" s="273">
        <v>48071.612970196082</v>
      </c>
      <c r="S9" s="49"/>
      <c r="T9" s="138"/>
      <c r="U9" s="59"/>
    </row>
    <row r="10" spans="2:31" s="10" customFormat="1" ht="15" customHeight="1" x14ac:dyDescent="0.25">
      <c r="C10" s="163" t="s">
        <v>168</v>
      </c>
      <c r="D10" s="174" t="s">
        <v>344</v>
      </c>
      <c r="F10" s="50">
        <v>53.9</v>
      </c>
      <c r="G10" s="153"/>
      <c r="H10" s="92">
        <v>35</v>
      </c>
      <c r="I10" s="92">
        <v>22</v>
      </c>
      <c r="J10" s="49">
        <v>43</v>
      </c>
      <c r="K10" s="117"/>
      <c r="L10" s="49">
        <v>62</v>
      </c>
      <c r="M10" s="49">
        <v>59</v>
      </c>
      <c r="N10" s="49">
        <v>124</v>
      </c>
      <c r="O10" s="49"/>
      <c r="P10" s="272">
        <v>637.63049273600006</v>
      </c>
      <c r="Q10" s="272">
        <v>327.4428392523364</v>
      </c>
      <c r="R10" s="273">
        <v>555.60833333333323</v>
      </c>
      <c r="S10" s="49"/>
      <c r="T10" s="138"/>
      <c r="U10" s="139"/>
    </row>
    <row r="11" spans="2:31" s="10" customFormat="1" ht="15" customHeight="1" x14ac:dyDescent="0.25">
      <c r="B11" s="11"/>
      <c r="C11" s="165" t="s">
        <v>184</v>
      </c>
      <c r="D11" s="174" t="s">
        <v>357</v>
      </c>
      <c r="F11" s="92">
        <v>34.4</v>
      </c>
      <c r="G11" s="153"/>
      <c r="H11" s="123">
        <v>15</v>
      </c>
      <c r="I11" s="123">
        <v>51</v>
      </c>
      <c r="J11" s="49">
        <v>88</v>
      </c>
      <c r="K11" s="92"/>
      <c r="L11" s="49">
        <v>34</v>
      </c>
      <c r="M11" s="49">
        <v>152</v>
      </c>
      <c r="N11" s="49">
        <v>236</v>
      </c>
      <c r="O11" s="49"/>
      <c r="P11" s="272">
        <v>363.81347999999997</v>
      </c>
      <c r="Q11" s="272">
        <v>970.35948442711924</v>
      </c>
      <c r="R11" s="273">
        <v>1409.2453333333331</v>
      </c>
      <c r="S11" s="49"/>
      <c r="T11" s="138"/>
      <c r="U11" s="59"/>
    </row>
    <row r="12" spans="2:31" s="10" customFormat="1" ht="15" customHeight="1" x14ac:dyDescent="0.25">
      <c r="C12" s="163" t="s">
        <v>374</v>
      </c>
      <c r="D12" s="174" t="s">
        <v>362</v>
      </c>
      <c r="F12" s="50">
        <v>135.5</v>
      </c>
      <c r="G12" s="153"/>
      <c r="H12" s="92">
        <v>163</v>
      </c>
      <c r="I12" s="123">
        <v>299</v>
      </c>
      <c r="J12" s="49">
        <v>471</v>
      </c>
      <c r="K12" s="117"/>
      <c r="L12" s="49">
        <v>498</v>
      </c>
      <c r="M12" s="49">
        <v>865</v>
      </c>
      <c r="N12" s="49">
        <v>1317</v>
      </c>
      <c r="O12" s="49"/>
      <c r="P12" s="272">
        <v>5594.6528028250314</v>
      </c>
      <c r="Q12" s="272">
        <v>6573.9281108258847</v>
      </c>
      <c r="R12" s="273">
        <v>10833.053357142859</v>
      </c>
      <c r="S12" s="49"/>
      <c r="T12" s="138"/>
      <c r="U12" s="138"/>
      <c r="V12" s="138"/>
      <c r="W12" s="138"/>
      <c r="X12" s="138"/>
    </row>
    <row r="13" spans="2:31" s="10" customFormat="1" ht="15" customHeight="1" x14ac:dyDescent="0.25">
      <c r="C13" s="163" t="s">
        <v>373</v>
      </c>
      <c r="D13" s="170" t="s">
        <v>365</v>
      </c>
      <c r="F13" s="92">
        <v>87.6</v>
      </c>
      <c r="G13" s="153"/>
      <c r="H13" s="92">
        <v>32</v>
      </c>
      <c r="I13" s="123">
        <v>64</v>
      </c>
      <c r="J13" s="49">
        <v>38</v>
      </c>
      <c r="K13" s="117"/>
      <c r="L13" s="49">
        <v>101</v>
      </c>
      <c r="M13" s="49">
        <v>256</v>
      </c>
      <c r="N13" s="49">
        <v>150</v>
      </c>
      <c r="O13" s="49"/>
      <c r="P13" s="272">
        <v>874.58373485714276</v>
      </c>
      <c r="Q13" s="272">
        <v>1704.3424049844236</v>
      </c>
      <c r="R13" s="273">
        <v>1354.3536000000001</v>
      </c>
      <c r="S13" s="49"/>
      <c r="T13" s="138"/>
      <c r="U13" s="139"/>
    </row>
    <row r="14" spans="2:31" s="10" customFormat="1" ht="15" customHeight="1" x14ac:dyDescent="0.25">
      <c r="C14" s="163" t="s">
        <v>195</v>
      </c>
      <c r="D14" s="170" t="s">
        <v>367</v>
      </c>
      <c r="F14" s="50">
        <v>37</v>
      </c>
      <c r="G14" s="153"/>
      <c r="H14" s="123">
        <v>28</v>
      </c>
      <c r="I14" s="123">
        <v>50</v>
      </c>
      <c r="J14" s="49">
        <v>50</v>
      </c>
      <c r="K14" s="92"/>
      <c r="L14" s="49">
        <v>47</v>
      </c>
      <c r="M14" s="49">
        <v>132</v>
      </c>
      <c r="N14" s="49">
        <v>130</v>
      </c>
      <c r="O14" s="49"/>
      <c r="P14" s="272">
        <v>257.44275199999998</v>
      </c>
      <c r="Q14" s="272">
        <v>944.88695482866046</v>
      </c>
      <c r="R14" s="273">
        <v>1289.7833333333335</v>
      </c>
      <c r="S14" s="49"/>
      <c r="T14" s="138"/>
      <c r="U14" s="139"/>
    </row>
    <row r="15" spans="2:31" s="10" customFormat="1" ht="15" customHeight="1" x14ac:dyDescent="0.25">
      <c r="B15" s="11"/>
      <c r="C15" s="165" t="s">
        <v>197</v>
      </c>
      <c r="D15" s="170" t="s">
        <v>369</v>
      </c>
      <c r="F15" s="92">
        <v>61.3</v>
      </c>
      <c r="G15" s="153"/>
      <c r="H15" s="123">
        <v>91</v>
      </c>
      <c r="I15" s="123">
        <v>209</v>
      </c>
      <c r="J15" s="49">
        <v>172</v>
      </c>
      <c r="K15" s="92"/>
      <c r="L15" s="49">
        <v>196</v>
      </c>
      <c r="M15" s="49">
        <v>527</v>
      </c>
      <c r="N15" s="49">
        <v>437</v>
      </c>
      <c r="O15" s="49"/>
      <c r="P15" s="272">
        <v>2831.326538461537</v>
      </c>
      <c r="Q15" s="272">
        <v>7088.2995875868655</v>
      </c>
      <c r="R15" s="273">
        <v>5153.4152222222219</v>
      </c>
      <c r="S15" s="49"/>
      <c r="T15" s="138"/>
      <c r="U15" s="59"/>
    </row>
    <row r="16" spans="2:31" s="10" customFormat="1" ht="15" customHeight="1" x14ac:dyDescent="0.25">
      <c r="B16" s="11"/>
      <c r="C16" s="165" t="s">
        <v>183</v>
      </c>
      <c r="D16" s="171" t="s">
        <v>356</v>
      </c>
      <c r="F16" s="92">
        <v>24.6</v>
      </c>
      <c r="G16" s="153"/>
      <c r="H16" s="123">
        <v>0</v>
      </c>
      <c r="I16" s="123">
        <v>0</v>
      </c>
      <c r="J16" s="49">
        <v>0</v>
      </c>
      <c r="K16" s="92"/>
      <c r="L16" s="49">
        <v>0</v>
      </c>
      <c r="M16" s="49">
        <v>0</v>
      </c>
      <c r="N16" s="49">
        <v>0</v>
      </c>
      <c r="O16" s="49"/>
      <c r="P16" s="272">
        <v>0</v>
      </c>
      <c r="Q16" s="272">
        <v>0</v>
      </c>
      <c r="R16" s="273">
        <v>0</v>
      </c>
      <c r="S16" s="49"/>
      <c r="T16" s="138"/>
      <c r="U16" s="59"/>
    </row>
    <row r="17" spans="2:24" s="10" customFormat="1" ht="15" customHeight="1" x14ac:dyDescent="0.25">
      <c r="C17" s="163" t="s">
        <v>171</v>
      </c>
      <c r="D17" s="170" t="s">
        <v>346</v>
      </c>
      <c r="F17" s="50">
        <v>37</v>
      </c>
      <c r="G17" s="153"/>
      <c r="H17" s="92">
        <v>135</v>
      </c>
      <c r="I17" s="92">
        <v>96</v>
      </c>
      <c r="J17" s="49">
        <v>110</v>
      </c>
      <c r="K17" s="117"/>
      <c r="L17" s="49">
        <v>314</v>
      </c>
      <c r="M17" s="49">
        <v>192</v>
      </c>
      <c r="N17" s="49">
        <v>330</v>
      </c>
      <c r="O17" s="49"/>
      <c r="P17" s="272">
        <v>4165.814763053455</v>
      </c>
      <c r="Q17" s="272">
        <v>2568.4518933604377</v>
      </c>
      <c r="R17" s="273">
        <v>3861.3219780219779</v>
      </c>
      <c r="S17" s="49"/>
      <c r="T17" s="138"/>
      <c r="U17" s="138"/>
      <c r="V17" s="138"/>
      <c r="W17" s="138"/>
      <c r="X17" s="138"/>
    </row>
    <row r="18" spans="2:24" s="10" customFormat="1" ht="15" customHeight="1" x14ac:dyDescent="0.25">
      <c r="C18" s="163" t="s">
        <v>191</v>
      </c>
      <c r="D18" s="174" t="s">
        <v>363</v>
      </c>
      <c r="F18" s="50">
        <v>23.5</v>
      </c>
      <c r="G18" s="153"/>
      <c r="H18" s="92">
        <v>80</v>
      </c>
      <c r="I18" s="123">
        <v>118</v>
      </c>
      <c r="J18" s="49">
        <v>136</v>
      </c>
      <c r="K18" s="117"/>
      <c r="L18" s="49">
        <v>215</v>
      </c>
      <c r="M18" s="49">
        <v>189</v>
      </c>
      <c r="N18" s="49">
        <v>463</v>
      </c>
      <c r="O18" s="49"/>
      <c r="P18" s="272">
        <v>2393.3866258958442</v>
      </c>
      <c r="Q18" s="272">
        <v>1845.6259107688888</v>
      </c>
      <c r="R18" s="273">
        <v>4315.3006666666661</v>
      </c>
      <c r="S18" s="49"/>
      <c r="T18" s="138"/>
      <c r="U18" s="138"/>
      <c r="V18" s="138"/>
      <c r="W18" s="138"/>
      <c r="X18" s="138"/>
    </row>
    <row r="19" spans="2:24" s="10" customFormat="1" ht="15" customHeight="1" x14ac:dyDescent="0.25">
      <c r="C19" s="163" t="s">
        <v>192</v>
      </c>
      <c r="D19" s="174" t="s">
        <v>364</v>
      </c>
      <c r="F19" s="50">
        <v>45</v>
      </c>
      <c r="G19" s="153"/>
      <c r="H19" s="92">
        <v>80</v>
      </c>
      <c r="I19" s="123">
        <v>253</v>
      </c>
      <c r="J19" s="49">
        <v>180</v>
      </c>
      <c r="K19" s="117"/>
      <c r="L19" s="49">
        <v>214</v>
      </c>
      <c r="M19" s="49">
        <v>629</v>
      </c>
      <c r="N19" s="49">
        <v>558</v>
      </c>
      <c r="O19" s="49"/>
      <c r="P19" s="272">
        <v>1103.167175111111</v>
      </c>
      <c r="Q19" s="272">
        <v>5534.9062344663853</v>
      </c>
      <c r="R19" s="273">
        <v>5147.0181818181818</v>
      </c>
      <c r="S19" s="49"/>
      <c r="T19" s="138"/>
      <c r="U19" s="138"/>
      <c r="V19" s="138"/>
      <c r="W19" s="138"/>
      <c r="X19" s="138"/>
    </row>
    <row r="20" spans="2:24" s="10" customFormat="1" ht="15" customHeight="1" x14ac:dyDescent="0.25">
      <c r="B20" s="11"/>
      <c r="C20" s="165" t="s">
        <v>210</v>
      </c>
      <c r="D20" s="174" t="s">
        <v>378</v>
      </c>
      <c r="F20" s="92">
        <v>20.8</v>
      </c>
      <c r="G20" s="153"/>
      <c r="H20" s="123">
        <v>18</v>
      </c>
      <c r="I20" s="123">
        <v>30</v>
      </c>
      <c r="J20" s="49">
        <v>30</v>
      </c>
      <c r="K20" s="92"/>
      <c r="L20" s="49">
        <v>22</v>
      </c>
      <c r="M20" s="49">
        <v>60</v>
      </c>
      <c r="N20" s="49">
        <v>90</v>
      </c>
      <c r="O20" s="49"/>
      <c r="P20" s="272">
        <v>224.84364480000002</v>
      </c>
      <c r="Q20" s="272">
        <v>561.25456167476648</v>
      </c>
      <c r="R20" s="273">
        <v>663.3</v>
      </c>
      <c r="S20" s="49"/>
      <c r="T20" s="138"/>
      <c r="U20" s="59"/>
    </row>
    <row r="21" spans="2:24" s="10" customFormat="1" ht="15" customHeight="1" x14ac:dyDescent="0.25">
      <c r="C21" s="163" t="s">
        <v>175</v>
      </c>
      <c r="D21" s="174" t="s">
        <v>349</v>
      </c>
      <c r="F21" s="50">
        <v>20.100000000000001</v>
      </c>
      <c r="G21" s="153"/>
      <c r="H21" s="92">
        <v>18</v>
      </c>
      <c r="I21" s="92">
        <v>60</v>
      </c>
      <c r="J21" s="49">
        <v>152</v>
      </c>
      <c r="K21" s="117"/>
      <c r="L21" s="49">
        <v>51</v>
      </c>
      <c r="M21" s="49">
        <v>222</v>
      </c>
      <c r="N21" s="49">
        <v>553</v>
      </c>
      <c r="O21" s="49"/>
      <c r="P21" s="272">
        <v>530.71377088000008</v>
      </c>
      <c r="Q21" s="272">
        <v>1778.142723130841</v>
      </c>
      <c r="R21" s="273">
        <v>4299.0443030303031</v>
      </c>
      <c r="S21" s="49"/>
      <c r="T21" s="138"/>
      <c r="U21" s="138"/>
      <c r="V21" s="138"/>
      <c r="W21" s="138"/>
      <c r="X21" s="138"/>
    </row>
    <row r="22" spans="2:24" s="10" customFormat="1" ht="15" customHeight="1" x14ac:dyDescent="0.25">
      <c r="C22" s="163" t="s">
        <v>176</v>
      </c>
      <c r="D22" s="170" t="s">
        <v>350</v>
      </c>
      <c r="F22" s="92">
        <v>15.6</v>
      </c>
      <c r="G22" s="153"/>
      <c r="H22" s="92">
        <v>0</v>
      </c>
      <c r="I22" s="92">
        <v>0</v>
      </c>
      <c r="J22" s="49">
        <v>0</v>
      </c>
      <c r="K22" s="117"/>
      <c r="L22" s="49">
        <v>0</v>
      </c>
      <c r="M22" s="49">
        <v>0</v>
      </c>
      <c r="N22" s="49">
        <v>0</v>
      </c>
      <c r="O22" s="49"/>
      <c r="P22" s="272">
        <v>0</v>
      </c>
      <c r="Q22" s="272">
        <v>0</v>
      </c>
      <c r="R22" s="273">
        <v>0</v>
      </c>
      <c r="S22" s="49"/>
      <c r="T22" s="138"/>
      <c r="U22" s="139"/>
    </row>
    <row r="23" spans="2:24" s="10" customFormat="1" ht="15" customHeight="1" x14ac:dyDescent="0.25">
      <c r="B23" s="11"/>
      <c r="C23" s="165" t="s">
        <v>57</v>
      </c>
      <c r="D23" s="170" t="s">
        <v>366</v>
      </c>
      <c r="F23" s="92">
        <v>255.3</v>
      </c>
      <c r="G23" s="153"/>
      <c r="H23" s="123">
        <v>140</v>
      </c>
      <c r="I23" s="123">
        <v>300</v>
      </c>
      <c r="J23" s="49">
        <v>277</v>
      </c>
      <c r="K23" s="92"/>
      <c r="L23" s="49">
        <v>449</v>
      </c>
      <c r="M23" s="49">
        <v>1257</v>
      </c>
      <c r="N23" s="49">
        <v>1308</v>
      </c>
      <c r="O23" s="49"/>
      <c r="P23" s="272">
        <v>6594.5296559862736</v>
      </c>
      <c r="Q23" s="272">
        <v>7200.6661556273857</v>
      </c>
      <c r="R23" s="273">
        <v>6718.5858333333326</v>
      </c>
      <c r="S23" s="49"/>
      <c r="T23" s="138"/>
      <c r="U23" s="59"/>
    </row>
    <row r="24" spans="2:24" s="10" customFormat="1" ht="15" customHeight="1" x14ac:dyDescent="0.25">
      <c r="C24" s="163" t="s">
        <v>174</v>
      </c>
      <c r="D24" s="174" t="s">
        <v>348</v>
      </c>
      <c r="F24" s="50">
        <v>21.7</v>
      </c>
      <c r="G24" s="153"/>
      <c r="H24" s="92">
        <v>46</v>
      </c>
      <c r="I24" s="92">
        <v>108</v>
      </c>
      <c r="J24" s="49">
        <v>108</v>
      </c>
      <c r="K24" s="117"/>
      <c r="L24" s="49">
        <v>123</v>
      </c>
      <c r="M24" s="49">
        <v>252</v>
      </c>
      <c r="N24" s="49">
        <v>394</v>
      </c>
      <c r="O24" s="49"/>
      <c r="P24" s="272">
        <v>862.72404864000009</v>
      </c>
      <c r="Q24" s="272">
        <v>1732.5553113709661</v>
      </c>
      <c r="R24" s="273">
        <v>2707.5120000000002</v>
      </c>
      <c r="S24" s="49"/>
      <c r="T24" s="138"/>
      <c r="U24" s="138"/>
      <c r="V24" s="138"/>
      <c r="W24" s="138"/>
      <c r="X24" s="138"/>
    </row>
    <row r="25" spans="2:24" s="10" customFormat="1" ht="15" customHeight="1" x14ac:dyDescent="0.25">
      <c r="C25" s="163" t="s">
        <v>188</v>
      </c>
      <c r="D25" s="174" t="s">
        <v>361</v>
      </c>
      <c r="F25" s="50">
        <v>42.5</v>
      </c>
      <c r="G25" s="153"/>
      <c r="H25" s="92">
        <v>89</v>
      </c>
      <c r="I25" s="123">
        <v>254</v>
      </c>
      <c r="J25" s="49">
        <v>134</v>
      </c>
      <c r="K25" s="117"/>
      <c r="L25" s="49">
        <v>265</v>
      </c>
      <c r="M25" s="49">
        <v>982</v>
      </c>
      <c r="N25" s="49">
        <v>704</v>
      </c>
      <c r="O25" s="49"/>
      <c r="P25" s="272">
        <v>4434.6968769450659</v>
      </c>
      <c r="Q25" s="272">
        <v>7237.364218441372</v>
      </c>
      <c r="R25" s="273">
        <v>4637.2853846153848</v>
      </c>
      <c r="S25" s="49"/>
      <c r="T25" s="138"/>
      <c r="U25" s="139"/>
    </row>
    <row r="26" spans="2:24" s="10" customFormat="1" ht="15" customHeight="1" x14ac:dyDescent="0.25">
      <c r="C26" s="163" t="s">
        <v>178</v>
      </c>
      <c r="D26" s="174" t="s">
        <v>351</v>
      </c>
      <c r="F26" s="50">
        <v>25</v>
      </c>
      <c r="G26" s="153"/>
      <c r="H26" s="123">
        <v>0</v>
      </c>
      <c r="I26" s="123">
        <v>0</v>
      </c>
      <c r="J26" s="49">
        <v>0</v>
      </c>
      <c r="K26" s="92"/>
      <c r="L26" s="49">
        <v>0</v>
      </c>
      <c r="M26" s="49">
        <v>0</v>
      </c>
      <c r="N26" s="49">
        <v>0</v>
      </c>
      <c r="O26" s="49"/>
      <c r="P26" s="272">
        <v>0</v>
      </c>
      <c r="Q26" s="272">
        <v>0</v>
      </c>
      <c r="R26" s="273">
        <v>0</v>
      </c>
      <c r="S26" s="49"/>
      <c r="T26" s="138"/>
      <c r="U26" s="139"/>
    </row>
    <row r="27" spans="2:24" s="10" customFormat="1" ht="15" customHeight="1" x14ac:dyDescent="0.25">
      <c r="C27" s="163" t="s">
        <v>172</v>
      </c>
      <c r="D27" s="170" t="s">
        <v>347</v>
      </c>
      <c r="F27" s="50">
        <v>188.9</v>
      </c>
      <c r="G27" s="153"/>
      <c r="H27" s="92">
        <v>120</v>
      </c>
      <c r="I27" s="92">
        <v>233</v>
      </c>
      <c r="J27" s="49">
        <v>209</v>
      </c>
      <c r="K27" s="117"/>
      <c r="L27" s="49">
        <v>410</v>
      </c>
      <c r="M27" s="49">
        <v>705</v>
      </c>
      <c r="N27" s="49">
        <v>892</v>
      </c>
      <c r="O27" s="49"/>
      <c r="P27" s="272">
        <v>4717.2873512533315</v>
      </c>
      <c r="Q27" s="272">
        <v>5885.6441800498433</v>
      </c>
      <c r="R27" s="273">
        <v>12183.023325757578</v>
      </c>
      <c r="S27" s="49"/>
      <c r="T27" s="138"/>
      <c r="U27" s="138"/>
      <c r="V27" s="138"/>
      <c r="W27" s="138"/>
      <c r="X27" s="138"/>
    </row>
    <row r="28" spans="2:24" s="10" customFormat="1" ht="15" customHeight="1" x14ac:dyDescent="0.25">
      <c r="B28" s="11"/>
      <c r="C28" s="165" t="s">
        <v>200</v>
      </c>
      <c r="D28" s="170" t="s">
        <v>370</v>
      </c>
      <c r="F28" s="92">
        <v>32</v>
      </c>
      <c r="G28" s="153"/>
      <c r="H28" s="123">
        <v>0</v>
      </c>
      <c r="I28" s="123">
        <v>0</v>
      </c>
      <c r="J28" s="49">
        <v>0</v>
      </c>
      <c r="K28" s="92"/>
      <c r="L28" s="49">
        <v>0</v>
      </c>
      <c r="M28" s="49">
        <v>0</v>
      </c>
      <c r="N28" s="49">
        <v>0</v>
      </c>
      <c r="O28" s="49"/>
      <c r="P28" s="272">
        <v>0</v>
      </c>
      <c r="Q28" s="272">
        <v>0</v>
      </c>
      <c r="R28" s="273">
        <v>0</v>
      </c>
      <c r="S28" s="49"/>
      <c r="T28" s="138"/>
      <c r="U28" s="59"/>
    </row>
    <row r="29" spans="2:24" s="10" customFormat="1" ht="15" customHeight="1" x14ac:dyDescent="0.25">
      <c r="C29" s="163" t="s">
        <v>179</v>
      </c>
      <c r="D29" s="174" t="s">
        <v>352</v>
      </c>
      <c r="F29" s="92">
        <v>37</v>
      </c>
      <c r="G29" s="153"/>
      <c r="H29" s="123">
        <v>30</v>
      </c>
      <c r="I29" s="123">
        <v>38</v>
      </c>
      <c r="J29" s="49">
        <v>44</v>
      </c>
      <c r="K29" s="92"/>
      <c r="L29" s="49">
        <v>60</v>
      </c>
      <c r="M29" s="49">
        <v>137</v>
      </c>
      <c r="N29" s="49">
        <v>150</v>
      </c>
      <c r="O29" s="49"/>
      <c r="P29" s="272">
        <v>810.79946666666683</v>
      </c>
      <c r="Q29" s="272">
        <v>743.01246105919006</v>
      </c>
      <c r="R29" s="273">
        <v>1222.32</v>
      </c>
      <c r="S29" s="49"/>
      <c r="T29" s="138"/>
      <c r="U29" s="139"/>
    </row>
    <row r="30" spans="2:24" s="10" customFormat="1" ht="15" customHeight="1" x14ac:dyDescent="0.25">
      <c r="C30" s="163" t="s">
        <v>196</v>
      </c>
      <c r="D30" s="174" t="s">
        <v>368</v>
      </c>
      <c r="F30" s="92">
        <v>10.3</v>
      </c>
      <c r="G30" s="153"/>
      <c r="H30" s="123">
        <v>0</v>
      </c>
      <c r="I30" s="123">
        <v>0</v>
      </c>
      <c r="J30" s="49">
        <v>0</v>
      </c>
      <c r="K30" s="92"/>
      <c r="L30" s="49">
        <v>0</v>
      </c>
      <c r="M30" s="49">
        <v>0</v>
      </c>
      <c r="N30" s="49">
        <v>0</v>
      </c>
      <c r="O30" s="49"/>
      <c r="P30" s="272">
        <v>0</v>
      </c>
      <c r="Q30" s="272">
        <v>0</v>
      </c>
      <c r="R30" s="273">
        <v>0</v>
      </c>
      <c r="S30" s="49"/>
      <c r="T30" s="138"/>
      <c r="U30" s="139"/>
    </row>
    <row r="31" spans="2:24" ht="8.25" customHeight="1" thickBot="1" x14ac:dyDescent="0.25">
      <c r="B31" s="326"/>
      <c r="C31" s="326"/>
      <c r="D31" s="326"/>
      <c r="E31" s="326"/>
      <c r="F31" s="327"/>
      <c r="G31" s="326"/>
      <c r="H31" s="326"/>
      <c r="I31" s="326"/>
      <c r="J31" s="326"/>
      <c r="K31" s="326"/>
      <c r="L31" s="326"/>
      <c r="M31" s="326"/>
      <c r="N31" s="326"/>
      <c r="O31" s="326"/>
      <c r="P31" s="326"/>
      <c r="Q31" s="326"/>
      <c r="R31" s="326"/>
      <c r="S31" s="326"/>
      <c r="T31" s="138"/>
    </row>
    <row r="33" spans="2:24" x14ac:dyDescent="0.2">
      <c r="B33" s="69" t="s">
        <v>105</v>
      </c>
      <c r="C33" s="69"/>
      <c r="F33" s="94"/>
    </row>
    <row r="34" spans="2:24" x14ac:dyDescent="0.2">
      <c r="B34" s="70" t="s">
        <v>206</v>
      </c>
      <c r="C34" s="70"/>
      <c r="F34" s="94"/>
    </row>
    <row r="35" spans="2:24" x14ac:dyDescent="0.2">
      <c r="B35" s="69"/>
      <c r="C35" s="69"/>
      <c r="F35" s="94"/>
    </row>
    <row r="36" spans="2:24" x14ac:dyDescent="0.2">
      <c r="B36" s="69" t="s">
        <v>424</v>
      </c>
      <c r="C36" s="69"/>
      <c r="E36" s="146"/>
      <c r="F36" s="94"/>
      <c r="J36" s="135" t="s">
        <v>372</v>
      </c>
      <c r="K36" s="135"/>
    </row>
    <row r="37" spans="2:24" x14ac:dyDescent="0.2">
      <c r="B37" s="70" t="s">
        <v>425</v>
      </c>
      <c r="C37" s="70"/>
      <c r="E37" s="146"/>
      <c r="F37" s="94"/>
      <c r="J37" s="164" t="s">
        <v>371</v>
      </c>
      <c r="K37" s="164"/>
    </row>
    <row r="38" spans="2:24" x14ac:dyDescent="0.2">
      <c r="B38" s="69" t="s">
        <v>207</v>
      </c>
      <c r="C38" s="69"/>
      <c r="F38" s="94"/>
      <c r="J38" s="135" t="s">
        <v>375</v>
      </c>
      <c r="K38" s="135"/>
    </row>
    <row r="39" spans="2:24" x14ac:dyDescent="0.2">
      <c r="B39" s="70" t="s">
        <v>208</v>
      </c>
      <c r="C39" s="70"/>
      <c r="F39" s="94"/>
      <c r="J39" s="164" t="s">
        <v>376</v>
      </c>
      <c r="K39" s="164"/>
    </row>
    <row r="40" spans="2:24" s="10" customFormat="1" ht="15" customHeight="1" x14ac:dyDescent="0.25">
      <c r="B40" s="11"/>
      <c r="C40" s="165"/>
      <c r="D40" s="174"/>
      <c r="F40" s="148"/>
      <c r="G40" s="153"/>
      <c r="H40" s="92"/>
      <c r="I40" s="92"/>
      <c r="J40" s="49"/>
      <c r="K40" s="124"/>
      <c r="L40" s="49"/>
      <c r="M40" s="49"/>
      <c r="N40" s="49"/>
      <c r="O40" s="49"/>
      <c r="P40" s="178"/>
      <c r="Q40" s="178"/>
      <c r="R40" s="183"/>
      <c r="S40" s="49"/>
      <c r="T40" s="138"/>
      <c r="U40" s="59"/>
    </row>
    <row r="41" spans="2:24" s="10" customFormat="1" ht="15" customHeight="1" x14ac:dyDescent="0.25">
      <c r="C41" s="163"/>
      <c r="D41" s="170"/>
      <c r="F41" s="56"/>
      <c r="G41" s="153"/>
      <c r="H41" s="123"/>
      <c r="I41" s="123"/>
      <c r="J41" s="49"/>
      <c r="K41" s="92"/>
      <c r="L41" s="49"/>
      <c r="M41" s="123"/>
      <c r="N41" s="49"/>
      <c r="O41" s="49"/>
      <c r="P41" s="178"/>
      <c r="Q41" s="181"/>
      <c r="R41" s="183"/>
      <c r="S41" s="49"/>
      <c r="T41" s="138"/>
      <c r="U41" s="139"/>
    </row>
    <row r="42" spans="2:24" s="10" customFormat="1" ht="15" customHeight="1" x14ac:dyDescent="0.25">
      <c r="B42" s="11"/>
      <c r="C42" s="165"/>
      <c r="D42" s="174"/>
      <c r="F42" s="148"/>
      <c r="G42" s="153"/>
      <c r="H42" s="123"/>
      <c r="I42" s="123"/>
      <c r="J42" s="49"/>
      <c r="K42" s="92"/>
      <c r="L42" s="49"/>
      <c r="M42" s="49"/>
      <c r="N42" s="49"/>
      <c r="O42" s="49"/>
      <c r="P42" s="178"/>
      <c r="Q42" s="178"/>
      <c r="R42" s="183"/>
      <c r="S42" s="49"/>
      <c r="T42" s="138"/>
      <c r="U42" s="59"/>
    </row>
    <row r="43" spans="2:24" s="10" customFormat="1" ht="15" customHeight="1" x14ac:dyDescent="0.25">
      <c r="B43" s="11"/>
      <c r="C43" s="165"/>
      <c r="D43" s="174"/>
      <c r="F43" s="148"/>
      <c r="G43" s="153"/>
      <c r="H43" s="123"/>
      <c r="I43" s="123"/>
      <c r="J43" s="49"/>
      <c r="K43" s="92"/>
      <c r="L43" s="49"/>
      <c r="M43" s="49"/>
      <c r="N43" s="49"/>
      <c r="O43" s="49"/>
      <c r="P43" s="178"/>
      <c r="Q43" s="178"/>
      <c r="R43" s="183"/>
      <c r="S43" s="49"/>
      <c r="T43" s="138"/>
      <c r="U43" s="59"/>
    </row>
    <row r="44" spans="2:24" s="10" customFormat="1" ht="15" customHeight="1" x14ac:dyDescent="0.25">
      <c r="B44" s="11"/>
      <c r="C44" s="165"/>
      <c r="D44" s="170"/>
      <c r="F44" s="148"/>
      <c r="G44" s="153"/>
      <c r="H44" s="123"/>
      <c r="I44" s="123"/>
      <c r="J44" s="49"/>
      <c r="K44" s="92"/>
      <c r="L44" s="49"/>
      <c r="M44" s="49"/>
      <c r="N44" s="49"/>
      <c r="O44" s="49"/>
      <c r="P44" s="178"/>
      <c r="Q44" s="178"/>
      <c r="R44" s="183"/>
      <c r="S44" s="49"/>
      <c r="T44" s="138"/>
      <c r="U44" s="59"/>
    </row>
    <row r="45" spans="2:24" s="10" customFormat="1" ht="15" customHeight="1" x14ac:dyDescent="0.25">
      <c r="B45" s="11"/>
      <c r="C45" s="165"/>
      <c r="D45" s="170"/>
      <c r="F45" s="148"/>
      <c r="G45" s="153"/>
      <c r="H45" s="123"/>
      <c r="I45" s="123"/>
      <c r="J45" s="49"/>
      <c r="K45" s="92"/>
      <c r="L45" s="49"/>
      <c r="M45" s="49"/>
      <c r="N45" s="49"/>
      <c r="O45" s="49"/>
      <c r="P45" s="178"/>
      <c r="Q45" s="178"/>
      <c r="R45" s="183"/>
      <c r="S45" s="49"/>
      <c r="T45" s="138"/>
      <c r="U45" s="59"/>
    </row>
    <row r="46" spans="2:24" s="10" customFormat="1" ht="15" customHeight="1" x14ac:dyDescent="0.25">
      <c r="C46" s="163"/>
      <c r="D46" s="174"/>
      <c r="F46" s="56"/>
      <c r="G46" s="153"/>
      <c r="H46" s="123"/>
      <c r="I46" s="123"/>
      <c r="J46" s="49"/>
      <c r="K46" s="92"/>
      <c r="L46" s="49"/>
      <c r="M46" s="49"/>
      <c r="N46" s="49"/>
      <c r="O46" s="49"/>
      <c r="P46" s="178"/>
      <c r="Q46" s="178"/>
      <c r="R46" s="183"/>
      <c r="S46" s="49"/>
      <c r="T46" s="138"/>
      <c r="U46" s="139"/>
    </row>
    <row r="47" spans="2:24" s="10" customFormat="1" ht="15" customHeight="1" x14ac:dyDescent="0.25">
      <c r="B47" s="11"/>
      <c r="C47" s="165"/>
      <c r="D47" s="171"/>
      <c r="F47" s="148"/>
      <c r="G47" s="153"/>
      <c r="H47" s="92"/>
      <c r="I47" s="123"/>
      <c r="J47" s="49"/>
      <c r="K47" s="124"/>
      <c r="L47" s="49"/>
      <c r="M47" s="49"/>
      <c r="N47" s="49"/>
      <c r="O47" s="49"/>
      <c r="P47" s="178"/>
      <c r="Q47" s="178"/>
      <c r="R47" s="183"/>
      <c r="S47" s="49"/>
      <c r="T47" s="138"/>
      <c r="U47" s="59"/>
    </row>
    <row r="48" spans="2:24" s="10" customFormat="1" ht="15" customHeight="1" x14ac:dyDescent="0.25">
      <c r="C48" s="163"/>
      <c r="D48" s="170"/>
      <c r="F48" s="56"/>
      <c r="G48" s="153"/>
      <c r="H48" s="92"/>
      <c r="I48" s="123"/>
      <c r="J48" s="49"/>
      <c r="K48" s="117"/>
      <c r="L48" s="49"/>
      <c r="M48" s="49"/>
      <c r="N48" s="49"/>
      <c r="O48" s="49"/>
      <c r="P48" s="178"/>
      <c r="Q48" s="178"/>
      <c r="R48" s="183"/>
      <c r="S48" s="49"/>
      <c r="T48" s="138"/>
      <c r="U48" s="138"/>
      <c r="V48" s="138"/>
      <c r="W48" s="138"/>
      <c r="X48" s="138"/>
    </row>
    <row r="49" spans="2:24" s="10" customFormat="1" ht="15" customHeight="1" x14ac:dyDescent="0.25">
      <c r="B49" s="11"/>
      <c r="C49" s="165"/>
      <c r="D49" s="174"/>
      <c r="F49" s="148"/>
      <c r="G49" s="153"/>
      <c r="H49" s="123"/>
      <c r="I49" s="123"/>
      <c r="J49" s="49"/>
      <c r="K49" s="92"/>
      <c r="L49" s="49"/>
      <c r="M49" s="49"/>
      <c r="N49" s="49"/>
      <c r="O49" s="49"/>
      <c r="P49" s="178"/>
      <c r="Q49" s="178"/>
      <c r="R49" s="183"/>
      <c r="S49" s="49"/>
      <c r="T49" s="138"/>
      <c r="U49" s="59"/>
    </row>
    <row r="50" spans="2:24" s="10" customFormat="1" ht="15" customHeight="1" x14ac:dyDescent="0.25">
      <c r="C50" s="163"/>
      <c r="D50" s="174"/>
      <c r="F50" s="56"/>
      <c r="G50" s="153"/>
      <c r="H50" s="153"/>
      <c r="I50" s="123"/>
      <c r="J50" s="49"/>
      <c r="K50" s="153"/>
      <c r="L50" s="49"/>
      <c r="M50" s="49"/>
      <c r="N50" s="49"/>
      <c r="O50" s="49"/>
      <c r="P50" s="178"/>
      <c r="Q50" s="178"/>
      <c r="R50" s="183"/>
      <c r="S50" s="49"/>
      <c r="T50" s="138"/>
      <c r="U50" s="138"/>
      <c r="V50" s="138"/>
      <c r="W50" s="138"/>
      <c r="X50" s="138"/>
    </row>
    <row r="51" spans="2:24" s="10" customFormat="1" ht="15" customHeight="1" x14ac:dyDescent="0.25">
      <c r="B51" s="11"/>
      <c r="C51" s="165"/>
      <c r="D51" s="170"/>
      <c r="F51" s="148"/>
      <c r="G51" s="153"/>
      <c r="H51" s="123"/>
      <c r="I51" s="123"/>
      <c r="J51" s="49"/>
      <c r="K51" s="92"/>
      <c r="L51" s="49"/>
      <c r="M51" s="49"/>
      <c r="N51" s="49"/>
      <c r="O51" s="49"/>
      <c r="P51" s="178"/>
      <c r="Q51" s="178"/>
      <c r="R51" s="183"/>
      <c r="S51" s="49"/>
      <c r="T51" s="138"/>
      <c r="U51" s="59"/>
    </row>
    <row r="52" spans="2:24" s="10" customFormat="1" ht="15" customHeight="1" x14ac:dyDescent="0.25">
      <c r="B52" s="11"/>
      <c r="C52" s="165"/>
      <c r="D52" s="174"/>
      <c r="F52" s="148"/>
      <c r="G52" s="153"/>
      <c r="H52" s="123"/>
      <c r="I52" s="123"/>
      <c r="J52" s="49"/>
      <c r="K52" s="92"/>
      <c r="L52" s="49"/>
      <c r="M52" s="49"/>
      <c r="N52" s="49"/>
      <c r="O52" s="49"/>
      <c r="P52" s="178"/>
      <c r="Q52" s="178"/>
      <c r="R52" s="183"/>
      <c r="S52" s="49"/>
      <c r="T52" s="138"/>
      <c r="U52" s="59"/>
    </row>
    <row r="53" spans="2:24" s="10" customFormat="1" ht="15" customHeight="1" x14ac:dyDescent="0.25">
      <c r="C53" s="163"/>
      <c r="D53" s="171"/>
      <c r="F53" s="56"/>
      <c r="G53" s="153"/>
      <c r="H53" s="92"/>
      <c r="I53" s="123"/>
      <c r="J53" s="49"/>
      <c r="K53" s="117"/>
      <c r="L53" s="49"/>
      <c r="M53" s="49"/>
      <c r="N53" s="49"/>
      <c r="O53" s="49"/>
      <c r="P53" s="178"/>
      <c r="Q53" s="178"/>
      <c r="R53" s="183"/>
      <c r="S53" s="49"/>
      <c r="T53" s="138"/>
      <c r="U53" s="138"/>
      <c r="V53" s="138"/>
      <c r="W53" s="138"/>
      <c r="X53" s="138"/>
    </row>
    <row r="54" spans="2:24" x14ac:dyDescent="0.2">
      <c r="D54" s="174"/>
    </row>
    <row r="55" spans="2:24" x14ac:dyDescent="0.2">
      <c r="D55" s="174"/>
    </row>
    <row r="56" spans="2:24" x14ac:dyDescent="0.2">
      <c r="D56" s="174"/>
    </row>
    <row r="57" spans="2:24" x14ac:dyDescent="0.2">
      <c r="D57" s="174"/>
    </row>
    <row r="58" spans="2:24" x14ac:dyDescent="0.2">
      <c r="D58" s="174"/>
    </row>
    <row r="59" spans="2:24" x14ac:dyDescent="0.2">
      <c r="D59" s="174"/>
    </row>
    <row r="60" spans="2:24" x14ac:dyDescent="0.2">
      <c r="D60" s="174"/>
    </row>
    <row r="61" spans="2:24" x14ac:dyDescent="0.2">
      <c r="D61" s="174"/>
    </row>
    <row r="62" spans="2:24" ht="13.5" thickBot="1" x14ac:dyDescent="0.25">
      <c r="D62" s="154"/>
    </row>
    <row r="63" spans="2:24" ht="13.5" thickBot="1" x14ac:dyDescent="0.25">
      <c r="D63" s="132"/>
    </row>
  </sheetData>
  <sheetProtection algorithmName="SHA-512" hashValue="dKOi1QpLolfrlwjBuTnt0Q9J0GIPTbqf2LmYc2SApWFElY2D78nnJGly83U3/2bYoq6Rw/vVIdBL5fCUfr7Gug==" saltValue="XdrZz0+mftMovZGrMIvlVg==" spinCount="100000" sheet="1" objects="1" scenarios="1"/>
  <mergeCells count="5">
    <mergeCell ref="B1:T1"/>
    <mergeCell ref="B2:T2"/>
    <mergeCell ref="H4:J4"/>
    <mergeCell ref="L4:N4"/>
    <mergeCell ref="P4:R4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6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9FD86-5402-4F11-9C6B-B4B9B25F4EC6}">
  <dimension ref="B1:AE63"/>
  <sheetViews>
    <sheetView view="pageBreakPreview" zoomScale="90" zoomScaleNormal="85" zoomScaleSheetLayoutView="90" workbookViewId="0">
      <selection activeCell="X55" sqref="X55"/>
    </sheetView>
  </sheetViews>
  <sheetFormatPr defaultColWidth="9.42578125" defaultRowHeight="12.75" x14ac:dyDescent="0.2"/>
  <cols>
    <col min="1" max="1" width="6.5703125" style="94" customWidth="1"/>
    <col min="2" max="2" width="2" style="94" customWidth="1"/>
    <col min="3" max="3" width="27.5703125" style="94" customWidth="1"/>
    <col min="4" max="4" width="13.5703125" style="94" hidden="1" customWidth="1"/>
    <col min="5" max="5" width="2" style="94" customWidth="1"/>
    <col min="6" max="6" width="19.5703125" style="146" customWidth="1"/>
    <col min="7" max="7" width="2" style="94" customWidth="1"/>
    <col min="8" max="10" width="13.5703125" style="94" customWidth="1"/>
    <col min="11" max="11" width="2" style="94" customWidth="1"/>
    <col min="12" max="14" width="13.5703125" style="94" customWidth="1"/>
    <col min="15" max="15" width="2" style="94" customWidth="1"/>
    <col min="16" max="18" width="13.5703125" style="94" customWidth="1"/>
    <col min="19" max="20" width="2" style="94" customWidth="1"/>
    <col min="21" max="21" width="14.42578125" style="94" bestFit="1" customWidth="1"/>
    <col min="22" max="16384" width="9.42578125" style="94"/>
  </cols>
  <sheetData>
    <row r="1" spans="2:31" ht="15" customHeight="1" x14ac:dyDescent="0.2">
      <c r="B1" s="336" t="s">
        <v>219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</row>
    <row r="2" spans="2:31" ht="15" customHeight="1" x14ac:dyDescent="0.2">
      <c r="B2" s="337" t="s">
        <v>226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</row>
    <row r="3" spans="2:31" ht="6" customHeight="1" thickBot="1" x14ac:dyDescent="0.25">
      <c r="B3" s="298"/>
      <c r="C3" s="298"/>
      <c r="E3" s="298"/>
      <c r="F3" s="299"/>
      <c r="G3" s="298"/>
    </row>
    <row r="4" spans="2:31" s="10" customFormat="1" ht="42" customHeight="1" x14ac:dyDescent="0.25">
      <c r="B4" s="324"/>
      <c r="C4" s="312" t="s">
        <v>73</v>
      </c>
      <c r="D4" s="313" t="s">
        <v>229</v>
      </c>
      <c r="E4" s="314"/>
      <c r="F4" s="313" t="s">
        <v>228</v>
      </c>
      <c r="G4" s="312"/>
      <c r="H4" s="338" t="s">
        <v>212</v>
      </c>
      <c r="I4" s="338"/>
      <c r="J4" s="338"/>
      <c r="K4" s="315"/>
      <c r="L4" s="340" t="s">
        <v>213</v>
      </c>
      <c r="M4" s="340"/>
      <c r="N4" s="340"/>
      <c r="O4" s="316"/>
      <c r="P4" s="339" t="s">
        <v>214</v>
      </c>
      <c r="Q4" s="339"/>
      <c r="R4" s="339"/>
      <c r="S4" s="325"/>
    </row>
    <row r="5" spans="2:31" s="10" customFormat="1" ht="13.5" customHeight="1" x14ac:dyDescent="0.25">
      <c r="B5" s="302"/>
      <c r="C5" s="302"/>
      <c r="D5" s="302"/>
      <c r="E5" s="303"/>
      <c r="F5" s="297"/>
      <c r="G5" s="303"/>
      <c r="H5" s="323"/>
      <c r="I5" s="323"/>
      <c r="J5" s="323"/>
      <c r="K5" s="303"/>
      <c r="L5" s="303"/>
      <c r="M5" s="303"/>
      <c r="N5" s="303"/>
      <c r="O5" s="303"/>
      <c r="P5" s="302"/>
      <c r="Q5" s="302"/>
      <c r="R5" s="302"/>
      <c r="S5" s="303"/>
    </row>
    <row r="6" spans="2:31" s="133" customFormat="1" x14ac:dyDescent="0.25">
      <c r="B6" s="302"/>
      <c r="C6" s="306"/>
      <c r="D6" s="302"/>
      <c r="E6" s="302"/>
      <c r="F6" s="300"/>
      <c r="G6" s="302"/>
      <c r="H6" s="329"/>
      <c r="I6" s="329"/>
      <c r="J6" s="329"/>
      <c r="K6" s="329"/>
      <c r="L6" s="329"/>
      <c r="M6" s="329"/>
      <c r="N6" s="329"/>
      <c r="O6" s="329"/>
      <c r="P6" s="330"/>
      <c r="Q6" s="330"/>
      <c r="R6" s="330"/>
      <c r="S6" s="329"/>
    </row>
    <row r="7" spans="2:31" s="133" customFormat="1" ht="13.5" thickBot="1" x14ac:dyDescent="0.3">
      <c r="B7" s="308"/>
      <c r="C7" s="307"/>
      <c r="D7" s="307"/>
      <c r="E7" s="308"/>
      <c r="F7" s="309">
        <v>2024</v>
      </c>
      <c r="G7" s="308"/>
      <c r="H7" s="310">
        <v>2022</v>
      </c>
      <c r="I7" s="310">
        <v>2023</v>
      </c>
      <c r="J7" s="310">
        <v>2025</v>
      </c>
      <c r="K7" s="311"/>
      <c r="L7" s="310">
        <v>2022</v>
      </c>
      <c r="M7" s="310">
        <v>2023</v>
      </c>
      <c r="N7" s="310">
        <v>2025</v>
      </c>
      <c r="O7" s="311"/>
      <c r="P7" s="310">
        <v>2022</v>
      </c>
      <c r="Q7" s="310">
        <v>2023</v>
      </c>
      <c r="R7" s="310">
        <v>2025</v>
      </c>
      <c r="S7" s="332"/>
    </row>
    <row r="8" spans="2:31" s="10" customFormat="1" ht="15" customHeight="1" x14ac:dyDescent="0.25">
      <c r="B8" s="11"/>
      <c r="C8" s="165" t="s">
        <v>169</v>
      </c>
      <c r="D8" s="174" t="s">
        <v>345</v>
      </c>
      <c r="F8" s="92">
        <v>22.5</v>
      </c>
      <c r="G8" s="153"/>
      <c r="H8" s="92">
        <v>0</v>
      </c>
      <c r="I8" s="92">
        <v>0</v>
      </c>
      <c r="J8" s="49">
        <v>0</v>
      </c>
      <c r="K8" s="124"/>
      <c r="L8" s="49">
        <v>0</v>
      </c>
      <c r="M8" s="49">
        <v>0</v>
      </c>
      <c r="N8" s="49">
        <v>0</v>
      </c>
      <c r="O8" s="49"/>
      <c r="P8" s="272">
        <v>0</v>
      </c>
      <c r="Q8" s="272">
        <v>0</v>
      </c>
      <c r="R8" s="273">
        <v>0</v>
      </c>
      <c r="S8" s="49"/>
      <c r="T8" s="138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</row>
    <row r="9" spans="2:31" s="10" customFormat="1" ht="15" customHeight="1" x14ac:dyDescent="0.25">
      <c r="C9" s="163" t="s">
        <v>187</v>
      </c>
      <c r="D9" s="170" t="s">
        <v>360</v>
      </c>
      <c r="F9" s="50">
        <v>256.2</v>
      </c>
      <c r="G9" s="153"/>
      <c r="H9" s="123">
        <v>150</v>
      </c>
      <c r="I9" s="123">
        <v>570</v>
      </c>
      <c r="J9" s="49">
        <v>589</v>
      </c>
      <c r="K9" s="92"/>
      <c r="L9" s="49">
        <v>451</v>
      </c>
      <c r="M9" s="123">
        <v>1539</v>
      </c>
      <c r="N9" s="49">
        <v>2106</v>
      </c>
      <c r="O9" s="49"/>
      <c r="P9" s="272">
        <v>5253.4529779073237</v>
      </c>
      <c r="Q9" s="123">
        <v>14982.088201052093</v>
      </c>
      <c r="R9" s="273">
        <v>15338.343030303031</v>
      </c>
      <c r="S9" s="49"/>
      <c r="T9" s="138"/>
      <c r="U9" s="139"/>
    </row>
    <row r="10" spans="2:31" s="10" customFormat="1" ht="15" customHeight="1" x14ac:dyDescent="0.25">
      <c r="B10" s="11"/>
      <c r="C10" s="165" t="s">
        <v>185</v>
      </c>
      <c r="D10" s="174" t="s">
        <v>358</v>
      </c>
      <c r="F10" s="92">
        <v>18.399999999999999</v>
      </c>
      <c r="G10" s="153"/>
      <c r="H10" s="123">
        <v>12</v>
      </c>
      <c r="I10" s="123">
        <v>16</v>
      </c>
      <c r="J10" s="49">
        <v>50</v>
      </c>
      <c r="K10" s="92"/>
      <c r="L10" s="49">
        <v>28</v>
      </c>
      <c r="M10" s="49">
        <v>32</v>
      </c>
      <c r="N10" s="49">
        <v>194</v>
      </c>
      <c r="O10" s="49"/>
      <c r="P10" s="272">
        <v>227.88288</v>
      </c>
      <c r="Q10" s="272">
        <v>292.96008672897199</v>
      </c>
      <c r="R10" s="273">
        <v>930.46</v>
      </c>
      <c r="S10" s="49"/>
      <c r="T10" s="138"/>
      <c r="U10" s="59"/>
    </row>
    <row r="11" spans="2:31" s="10" customFormat="1" ht="15" customHeight="1" x14ac:dyDescent="0.25">
      <c r="B11" s="11"/>
      <c r="C11" s="165" t="s">
        <v>182</v>
      </c>
      <c r="D11" s="174" t="s">
        <v>355</v>
      </c>
      <c r="F11" s="92">
        <v>46.5</v>
      </c>
      <c r="G11" s="153"/>
      <c r="H11" s="123">
        <v>200</v>
      </c>
      <c r="I11" s="123">
        <v>159</v>
      </c>
      <c r="J11" s="49">
        <v>259</v>
      </c>
      <c r="K11" s="92"/>
      <c r="L11" s="49">
        <v>391</v>
      </c>
      <c r="M11" s="49">
        <v>342</v>
      </c>
      <c r="N11" s="49">
        <v>698</v>
      </c>
      <c r="O11" s="49"/>
      <c r="P11" s="272">
        <v>5455.0952683141222</v>
      </c>
      <c r="Q11" s="272">
        <v>3696.5668101062847</v>
      </c>
      <c r="R11" s="273">
        <v>6386.2129999999997</v>
      </c>
      <c r="S11" s="49"/>
      <c r="T11" s="138"/>
      <c r="U11" s="59"/>
    </row>
    <row r="12" spans="2:31" s="10" customFormat="1" ht="15" customHeight="1" x14ac:dyDescent="0.25">
      <c r="B12" s="11"/>
      <c r="C12" s="165" t="s">
        <v>181</v>
      </c>
      <c r="D12" s="170" t="s">
        <v>354</v>
      </c>
      <c r="F12" s="92">
        <v>38.1</v>
      </c>
      <c r="G12" s="153"/>
      <c r="H12" s="123">
        <v>67</v>
      </c>
      <c r="I12" s="123">
        <v>345</v>
      </c>
      <c r="J12" s="49">
        <v>176</v>
      </c>
      <c r="K12" s="92"/>
      <c r="L12" s="49">
        <v>134</v>
      </c>
      <c r="M12" s="49">
        <v>904</v>
      </c>
      <c r="N12" s="49">
        <v>447</v>
      </c>
      <c r="O12" s="49"/>
      <c r="P12" s="272">
        <v>1655.9799999999998</v>
      </c>
      <c r="Q12" s="272">
        <v>6793.169719825547</v>
      </c>
      <c r="R12" s="273">
        <v>5430.0190476190473</v>
      </c>
      <c r="S12" s="49"/>
      <c r="T12" s="138"/>
      <c r="U12" s="59"/>
    </row>
    <row r="13" spans="2:31" s="10" customFormat="1" ht="15" customHeight="1" x14ac:dyDescent="0.25">
      <c r="B13" s="11"/>
      <c r="C13" s="165" t="s">
        <v>186</v>
      </c>
      <c r="D13" s="170" t="s">
        <v>359</v>
      </c>
      <c r="F13" s="92">
        <v>16.399999999999999</v>
      </c>
      <c r="G13" s="153"/>
      <c r="H13" s="123">
        <v>0</v>
      </c>
      <c r="I13" s="123">
        <v>63</v>
      </c>
      <c r="J13" s="49">
        <v>113</v>
      </c>
      <c r="K13" s="92"/>
      <c r="L13" s="49">
        <v>0</v>
      </c>
      <c r="M13" s="49">
        <v>189</v>
      </c>
      <c r="N13" s="49">
        <v>306</v>
      </c>
      <c r="O13" s="49"/>
      <c r="P13" s="272">
        <v>0</v>
      </c>
      <c r="Q13" s="272">
        <v>971.5206740635515</v>
      </c>
      <c r="R13" s="273">
        <v>2891.98</v>
      </c>
      <c r="S13" s="49"/>
      <c r="T13" s="138"/>
      <c r="U13" s="59"/>
    </row>
    <row r="14" spans="2:31" s="10" customFormat="1" ht="15" customHeight="1" x14ac:dyDescent="0.25">
      <c r="C14" s="163" t="s">
        <v>167</v>
      </c>
      <c r="D14" s="174" t="s">
        <v>343</v>
      </c>
      <c r="F14" s="50">
        <v>34.9</v>
      </c>
      <c r="G14" s="153"/>
      <c r="H14" s="123">
        <v>40</v>
      </c>
      <c r="I14" s="123">
        <v>65</v>
      </c>
      <c r="J14" s="49">
        <v>40</v>
      </c>
      <c r="K14" s="92"/>
      <c r="L14" s="49">
        <v>105</v>
      </c>
      <c r="M14" s="49">
        <v>162</v>
      </c>
      <c r="N14" s="49">
        <v>80</v>
      </c>
      <c r="O14" s="49"/>
      <c r="P14" s="272">
        <v>1155.8507085714286</v>
      </c>
      <c r="Q14" s="272">
        <v>1475.989719755971</v>
      </c>
      <c r="R14" s="273">
        <v>748.09333333333325</v>
      </c>
      <c r="S14" s="49"/>
      <c r="T14" s="138"/>
      <c r="U14" s="139"/>
    </row>
    <row r="15" spans="2:31" s="10" customFormat="1" ht="15" customHeight="1" x14ac:dyDescent="0.25">
      <c r="B15" s="11"/>
      <c r="C15" s="165" t="s">
        <v>189</v>
      </c>
      <c r="D15" s="171">
        <v>1330</v>
      </c>
      <c r="F15" s="92">
        <v>15.7</v>
      </c>
      <c r="G15" s="153"/>
      <c r="H15" s="92">
        <v>0</v>
      </c>
      <c r="I15" s="123">
        <v>0</v>
      </c>
      <c r="J15" s="49">
        <v>0</v>
      </c>
      <c r="K15" s="124"/>
      <c r="L15" s="49">
        <v>0</v>
      </c>
      <c r="M15" s="49">
        <v>0</v>
      </c>
      <c r="N15" s="49">
        <v>0</v>
      </c>
      <c r="O15" s="49"/>
      <c r="P15" s="272">
        <v>0</v>
      </c>
      <c r="Q15" s="272">
        <v>0</v>
      </c>
      <c r="R15" s="273">
        <v>0</v>
      </c>
      <c r="S15" s="49"/>
      <c r="T15" s="138"/>
      <c r="U15" s="59"/>
    </row>
    <row r="16" spans="2:31" s="10" customFormat="1" ht="15" customHeight="1" x14ac:dyDescent="0.25">
      <c r="C16" s="163" t="s">
        <v>194</v>
      </c>
      <c r="D16" s="170">
        <v>1331</v>
      </c>
      <c r="F16" s="50">
        <v>20.5</v>
      </c>
      <c r="G16" s="153"/>
      <c r="H16" s="92">
        <v>0</v>
      </c>
      <c r="I16" s="123">
        <v>0</v>
      </c>
      <c r="J16" s="49">
        <v>0</v>
      </c>
      <c r="K16" s="117"/>
      <c r="L16" s="49">
        <v>0</v>
      </c>
      <c r="M16" s="49">
        <v>0</v>
      </c>
      <c r="N16" s="49">
        <v>0</v>
      </c>
      <c r="O16" s="49"/>
      <c r="P16" s="272">
        <v>0</v>
      </c>
      <c r="Q16" s="272">
        <v>0</v>
      </c>
      <c r="R16" s="273">
        <v>0</v>
      </c>
      <c r="S16" s="49"/>
      <c r="T16" s="138"/>
      <c r="U16" s="138"/>
      <c r="V16" s="138"/>
      <c r="W16" s="138"/>
      <c r="X16" s="138"/>
    </row>
    <row r="17" spans="2:24" s="10" customFormat="1" ht="15" customHeight="1" x14ac:dyDescent="0.25">
      <c r="B17" s="11"/>
      <c r="C17" s="165" t="s">
        <v>201</v>
      </c>
      <c r="D17" s="174">
        <v>1332</v>
      </c>
      <c r="F17" s="92">
        <v>25.7</v>
      </c>
      <c r="G17" s="153"/>
      <c r="H17" s="123">
        <v>0</v>
      </c>
      <c r="I17" s="123">
        <v>0</v>
      </c>
      <c r="J17" s="49">
        <v>0</v>
      </c>
      <c r="K17" s="92"/>
      <c r="L17" s="49">
        <v>0</v>
      </c>
      <c r="M17" s="49">
        <v>0</v>
      </c>
      <c r="N17" s="49">
        <v>0</v>
      </c>
      <c r="O17" s="49"/>
      <c r="P17" s="272">
        <v>0</v>
      </c>
      <c r="Q17" s="272">
        <v>0</v>
      </c>
      <c r="R17" s="273">
        <v>0</v>
      </c>
      <c r="S17" s="49">
        <v>0</v>
      </c>
      <c r="T17" s="138"/>
      <c r="U17" s="59"/>
    </row>
    <row r="18" spans="2:24" s="10" customFormat="1" ht="15" customHeight="1" x14ac:dyDescent="0.25">
      <c r="C18" s="163" t="s">
        <v>190</v>
      </c>
      <c r="D18" s="174">
        <v>1333</v>
      </c>
      <c r="F18" s="50">
        <v>20.2</v>
      </c>
      <c r="G18" s="153"/>
      <c r="H18" s="153">
        <v>58</v>
      </c>
      <c r="I18" s="123">
        <v>0</v>
      </c>
      <c r="J18" s="49">
        <v>30</v>
      </c>
      <c r="K18" s="153"/>
      <c r="L18" s="49">
        <v>137</v>
      </c>
      <c r="M18" s="49">
        <v>0</v>
      </c>
      <c r="N18" s="49">
        <v>81</v>
      </c>
      <c r="O18" s="49"/>
      <c r="P18" s="272">
        <v>854.35739999999998</v>
      </c>
      <c r="Q18" s="272">
        <v>0</v>
      </c>
      <c r="R18" s="273">
        <v>657.67</v>
      </c>
      <c r="S18" s="49"/>
      <c r="T18" s="138"/>
      <c r="U18" s="138"/>
      <c r="V18" s="138"/>
      <c r="W18" s="138"/>
      <c r="X18" s="138"/>
    </row>
    <row r="19" spans="2:24" s="10" customFormat="1" ht="15" customHeight="1" x14ac:dyDescent="0.25">
      <c r="B19" s="11"/>
      <c r="C19" s="165" t="s">
        <v>177</v>
      </c>
      <c r="D19" s="170">
        <v>1334</v>
      </c>
      <c r="F19" s="92">
        <v>19</v>
      </c>
      <c r="G19" s="153"/>
      <c r="H19" s="123">
        <v>37</v>
      </c>
      <c r="I19" s="123">
        <v>52</v>
      </c>
      <c r="J19" s="49">
        <v>30</v>
      </c>
      <c r="K19" s="92"/>
      <c r="L19" s="49">
        <v>80</v>
      </c>
      <c r="M19" s="49">
        <v>104</v>
      </c>
      <c r="N19" s="49">
        <v>108</v>
      </c>
      <c r="O19" s="49"/>
      <c r="P19" s="272">
        <v>606.01794757120012</v>
      </c>
      <c r="Q19" s="272">
        <v>821.34704839177573</v>
      </c>
      <c r="R19" s="273">
        <v>679.21500000000003</v>
      </c>
      <c r="S19" s="49"/>
      <c r="T19" s="138"/>
      <c r="U19" s="59"/>
    </row>
    <row r="20" spans="2:24" s="10" customFormat="1" ht="15" customHeight="1" x14ac:dyDescent="0.25">
      <c r="B20" s="11"/>
      <c r="C20" s="165" t="s">
        <v>199</v>
      </c>
      <c r="D20" s="174">
        <v>1335</v>
      </c>
      <c r="F20" s="92">
        <v>7.9</v>
      </c>
      <c r="G20" s="153"/>
      <c r="H20" s="123">
        <v>30</v>
      </c>
      <c r="I20" s="123">
        <v>25</v>
      </c>
      <c r="J20" s="49">
        <v>18</v>
      </c>
      <c r="K20" s="92"/>
      <c r="L20" s="49">
        <v>102</v>
      </c>
      <c r="M20" s="49">
        <v>42</v>
      </c>
      <c r="N20" s="49">
        <v>42</v>
      </c>
      <c r="O20" s="49"/>
      <c r="P20" s="272">
        <v>562.54600000000005</v>
      </c>
      <c r="Q20" s="272">
        <v>270.44300529595017</v>
      </c>
      <c r="R20" s="273">
        <v>376.11</v>
      </c>
      <c r="S20" s="49"/>
      <c r="T20" s="138"/>
      <c r="U20" s="59"/>
    </row>
    <row r="21" spans="2:24" s="10" customFormat="1" ht="15" customHeight="1" x14ac:dyDescent="0.25">
      <c r="C21" s="163" t="s">
        <v>193</v>
      </c>
      <c r="D21" s="171">
        <v>1336</v>
      </c>
      <c r="F21" s="50">
        <v>31.4</v>
      </c>
      <c r="G21" s="153"/>
      <c r="H21" s="92">
        <v>0</v>
      </c>
      <c r="I21" s="123">
        <v>0</v>
      </c>
      <c r="J21" s="49">
        <v>0</v>
      </c>
      <c r="K21" s="117"/>
      <c r="L21" s="49">
        <v>0</v>
      </c>
      <c r="M21" s="49">
        <v>0</v>
      </c>
      <c r="N21" s="49">
        <v>0</v>
      </c>
      <c r="O21" s="49"/>
      <c r="P21" s="272">
        <v>0</v>
      </c>
      <c r="Q21" s="272">
        <v>0</v>
      </c>
      <c r="R21" s="273">
        <v>0</v>
      </c>
      <c r="S21" s="49"/>
      <c r="T21" s="138"/>
      <c r="U21" s="138"/>
      <c r="V21" s="138"/>
      <c r="W21" s="138"/>
      <c r="X21" s="138"/>
    </row>
    <row r="22" spans="2:24" s="10" customFormat="1" ht="15" customHeight="1" x14ac:dyDescent="0.25">
      <c r="C22" s="163" t="s">
        <v>173</v>
      </c>
      <c r="D22" s="170">
        <v>1337</v>
      </c>
      <c r="F22" s="50">
        <v>10.6</v>
      </c>
      <c r="G22" s="153"/>
      <c r="H22" s="92">
        <v>0</v>
      </c>
      <c r="I22" s="92">
        <v>0</v>
      </c>
      <c r="J22" s="49">
        <v>0</v>
      </c>
      <c r="K22" s="117"/>
      <c r="L22" s="49">
        <v>0</v>
      </c>
      <c r="M22" s="49">
        <v>0</v>
      </c>
      <c r="N22" s="49">
        <v>0</v>
      </c>
      <c r="O22" s="49"/>
      <c r="P22" s="272">
        <v>0</v>
      </c>
      <c r="Q22" s="272">
        <v>0</v>
      </c>
      <c r="R22" s="273">
        <v>0</v>
      </c>
      <c r="S22" s="49"/>
      <c r="T22" s="138"/>
      <c r="U22" s="138"/>
      <c r="V22" s="138"/>
      <c r="W22" s="138"/>
      <c r="X22" s="138"/>
    </row>
    <row r="23" spans="2:24" s="10" customFormat="1" ht="15" customHeight="1" x14ac:dyDescent="0.25">
      <c r="B23" s="11"/>
      <c r="C23" s="165" t="s">
        <v>198</v>
      </c>
      <c r="D23" s="170">
        <v>1338</v>
      </c>
      <c r="F23" s="92">
        <v>55.4</v>
      </c>
      <c r="G23" s="153"/>
      <c r="H23" s="123">
        <v>228</v>
      </c>
      <c r="I23" s="123">
        <v>186</v>
      </c>
      <c r="J23" s="49">
        <v>254</v>
      </c>
      <c r="K23" s="92"/>
      <c r="L23" s="49">
        <v>667</v>
      </c>
      <c r="M23" s="49">
        <v>375</v>
      </c>
      <c r="N23" s="49">
        <v>632</v>
      </c>
      <c r="O23" s="49"/>
      <c r="P23" s="272">
        <v>7561.2747380000001</v>
      </c>
      <c r="Q23" s="272">
        <v>3759.8696894291579</v>
      </c>
      <c r="R23" s="273">
        <v>5251.7719999999999</v>
      </c>
      <c r="S23" s="49"/>
      <c r="T23" s="138"/>
      <c r="U23" s="59"/>
    </row>
    <row r="24" spans="2:24" s="10" customFormat="1" ht="15" customHeight="1" x14ac:dyDescent="0.25">
      <c r="C24" s="163" t="s">
        <v>170</v>
      </c>
      <c r="D24" s="170">
        <v>1339</v>
      </c>
      <c r="F24" s="50">
        <v>26.8</v>
      </c>
      <c r="G24" s="153"/>
      <c r="H24" s="153">
        <v>0</v>
      </c>
      <c r="I24" s="153">
        <v>0</v>
      </c>
      <c r="J24" s="49">
        <v>0</v>
      </c>
      <c r="K24" s="153"/>
      <c r="L24" s="49">
        <v>0</v>
      </c>
      <c r="M24" s="49">
        <v>0</v>
      </c>
      <c r="N24" s="49">
        <v>0</v>
      </c>
      <c r="O24" s="49"/>
      <c r="P24" s="272">
        <v>0</v>
      </c>
      <c r="Q24" s="272">
        <v>0</v>
      </c>
      <c r="R24" s="273">
        <v>0</v>
      </c>
      <c r="S24" s="49"/>
      <c r="T24" s="138"/>
      <c r="U24" s="138"/>
      <c r="V24" s="138"/>
      <c r="W24" s="138"/>
      <c r="X24" s="138"/>
    </row>
    <row r="25" spans="2:24" s="10" customFormat="1" ht="15" customHeight="1" x14ac:dyDescent="0.25">
      <c r="B25" s="11"/>
      <c r="C25" s="165" t="s">
        <v>202</v>
      </c>
      <c r="D25" s="171">
        <v>1340</v>
      </c>
      <c r="F25" s="92">
        <v>17.5</v>
      </c>
      <c r="G25" s="153"/>
      <c r="H25" s="123">
        <v>0</v>
      </c>
      <c r="I25" s="123">
        <v>0</v>
      </c>
      <c r="J25" s="49">
        <v>0</v>
      </c>
      <c r="K25" s="92"/>
      <c r="L25" s="49">
        <v>0</v>
      </c>
      <c r="M25" s="49">
        <v>0</v>
      </c>
      <c r="N25" s="49">
        <v>0</v>
      </c>
      <c r="O25" s="49"/>
      <c r="P25" s="272">
        <v>0</v>
      </c>
      <c r="Q25" s="272">
        <v>0</v>
      </c>
      <c r="R25" s="273">
        <v>0</v>
      </c>
      <c r="S25" s="49">
        <v>0</v>
      </c>
      <c r="T25" s="138"/>
      <c r="U25" s="59"/>
    </row>
    <row r="26" spans="2:24" s="10" customFormat="1" x14ac:dyDescent="0.25">
      <c r="B26" s="11"/>
      <c r="C26" s="6"/>
      <c r="D26" s="174"/>
      <c r="F26" s="92"/>
      <c r="G26" s="153"/>
      <c r="H26" s="123"/>
      <c r="I26" s="123"/>
      <c r="J26" s="91"/>
      <c r="K26" s="92"/>
      <c r="L26" s="50"/>
      <c r="M26" s="50"/>
      <c r="N26" s="91"/>
      <c r="O26" s="92"/>
      <c r="P26" s="274"/>
      <c r="Q26" s="274"/>
      <c r="R26" s="273"/>
      <c r="S26" s="92"/>
      <c r="T26" s="138"/>
      <c r="U26" s="59"/>
    </row>
    <row r="27" spans="2:24" s="10" customFormat="1" ht="15" customHeight="1" x14ac:dyDescent="0.25">
      <c r="B27" s="7"/>
      <c r="C27" s="159" t="s">
        <v>58</v>
      </c>
      <c r="D27" s="173" t="s">
        <v>383</v>
      </c>
      <c r="E27" s="48"/>
      <c r="F27" s="90">
        <v>2067.5</v>
      </c>
      <c r="G27" s="151"/>
      <c r="H27" s="126">
        <v>4935</v>
      </c>
      <c r="I27" s="126">
        <v>3803</v>
      </c>
      <c r="J27" s="57">
        <v>5201</v>
      </c>
      <c r="K27" s="116"/>
      <c r="L27" s="57">
        <v>10527</v>
      </c>
      <c r="M27" s="57">
        <v>9507</v>
      </c>
      <c r="N27" s="57">
        <v>15528</v>
      </c>
      <c r="O27" s="90"/>
      <c r="P27" s="275">
        <v>359246.28354610555</v>
      </c>
      <c r="Q27" s="275">
        <v>264275.92263153411</v>
      </c>
      <c r="R27" s="271">
        <v>361914.72200000001</v>
      </c>
      <c r="S27" s="116"/>
      <c r="T27" s="138"/>
      <c r="U27" s="59"/>
    </row>
    <row r="28" spans="2:24" s="10" customFormat="1" x14ac:dyDescent="0.25">
      <c r="B28" s="11"/>
      <c r="C28" s="11"/>
      <c r="D28" s="174"/>
      <c r="F28" s="117"/>
      <c r="G28" s="153"/>
      <c r="H28" s="123"/>
      <c r="I28" s="123"/>
      <c r="J28" s="91"/>
      <c r="K28" s="92"/>
      <c r="L28" s="50"/>
      <c r="M28" s="50"/>
      <c r="N28" s="91"/>
      <c r="O28" s="92"/>
      <c r="P28" s="274"/>
      <c r="Q28" s="274"/>
      <c r="R28" s="273"/>
      <c r="S28" s="92"/>
      <c r="T28" s="138"/>
      <c r="U28" s="59"/>
    </row>
    <row r="29" spans="2:24" s="10" customFormat="1" ht="15" customHeight="1" x14ac:dyDescent="0.25">
      <c r="B29" s="7"/>
      <c r="C29" s="159" t="s">
        <v>203</v>
      </c>
      <c r="D29" s="173" t="s">
        <v>384</v>
      </c>
      <c r="E29" s="48"/>
      <c r="F29" s="90">
        <v>100.8</v>
      </c>
      <c r="G29" s="151"/>
      <c r="H29" s="126">
        <v>132</v>
      </c>
      <c r="I29" s="126">
        <v>264</v>
      </c>
      <c r="J29" s="182">
        <v>227</v>
      </c>
      <c r="K29" s="116"/>
      <c r="L29" s="57">
        <v>297</v>
      </c>
      <c r="M29" s="57">
        <v>758</v>
      </c>
      <c r="N29" s="57">
        <v>735</v>
      </c>
      <c r="O29" s="90"/>
      <c r="P29" s="275">
        <v>2622.5279999999998</v>
      </c>
      <c r="Q29" s="275">
        <v>4907.1764699999994</v>
      </c>
      <c r="R29" s="271">
        <v>6535.8959999999997</v>
      </c>
      <c r="S29" s="116"/>
      <c r="T29" s="138"/>
      <c r="U29" s="59"/>
    </row>
    <row r="30" spans="2:24" s="10" customFormat="1" ht="10.5" customHeight="1" x14ac:dyDescent="0.25">
      <c r="B30" s="11"/>
      <c r="C30" s="11"/>
      <c r="D30" s="174"/>
      <c r="F30" s="117"/>
      <c r="G30" s="153"/>
      <c r="H30" s="123"/>
      <c r="I30" s="123"/>
      <c r="J30" s="91"/>
      <c r="K30" s="92"/>
      <c r="L30" s="50"/>
      <c r="M30" s="50"/>
      <c r="N30" s="91"/>
      <c r="O30" s="92"/>
      <c r="P30" s="274"/>
      <c r="Q30" s="274"/>
      <c r="R30" s="273"/>
      <c r="S30" s="92"/>
      <c r="T30" s="138"/>
      <c r="U30" s="59"/>
    </row>
    <row r="31" spans="2:24" s="10" customFormat="1" ht="15" customHeight="1" x14ac:dyDescent="0.25">
      <c r="B31" s="7"/>
      <c r="C31" s="159" t="s">
        <v>204</v>
      </c>
      <c r="D31" s="173" t="s">
        <v>385</v>
      </c>
      <c r="E31" s="48"/>
      <c r="F31" s="90">
        <v>120.3</v>
      </c>
      <c r="G31" s="151"/>
      <c r="H31" s="126">
        <v>274</v>
      </c>
      <c r="I31" s="126">
        <v>242</v>
      </c>
      <c r="J31" s="182">
        <v>645</v>
      </c>
      <c r="K31" s="116"/>
      <c r="L31" s="57">
        <v>661</v>
      </c>
      <c r="M31" s="57">
        <v>625</v>
      </c>
      <c r="N31" s="57">
        <v>1908</v>
      </c>
      <c r="O31" s="90"/>
      <c r="P31" s="275">
        <v>14243.903111111109</v>
      </c>
      <c r="Q31" s="275">
        <v>10203.519618193655</v>
      </c>
      <c r="R31" s="271">
        <v>28337.72714285714</v>
      </c>
      <c r="S31" s="116"/>
      <c r="T31" s="138"/>
      <c r="U31" s="59"/>
    </row>
    <row r="32" spans="2:24" ht="8.25" customHeight="1" thickBot="1" x14ac:dyDescent="0.25">
      <c r="B32" s="326"/>
      <c r="C32" s="326"/>
      <c r="D32" s="326"/>
      <c r="E32" s="326"/>
      <c r="F32" s="327"/>
      <c r="G32" s="326"/>
      <c r="H32" s="326"/>
      <c r="I32" s="326"/>
      <c r="J32" s="326"/>
      <c r="K32" s="326"/>
      <c r="L32" s="326"/>
      <c r="M32" s="326"/>
      <c r="N32" s="326"/>
      <c r="O32" s="326"/>
      <c r="P32" s="326"/>
      <c r="Q32" s="326"/>
      <c r="R32" s="326"/>
      <c r="S32" s="326"/>
      <c r="T32" s="138"/>
    </row>
    <row r="34" spans="2:24" x14ac:dyDescent="0.2">
      <c r="B34" s="69" t="s">
        <v>105</v>
      </c>
      <c r="C34" s="69"/>
      <c r="F34" s="94"/>
    </row>
    <row r="35" spans="2:24" x14ac:dyDescent="0.2">
      <c r="B35" s="70" t="s">
        <v>206</v>
      </c>
      <c r="C35" s="70"/>
      <c r="F35" s="94"/>
    </row>
    <row r="36" spans="2:24" x14ac:dyDescent="0.2">
      <c r="B36" s="69"/>
      <c r="C36" s="69"/>
      <c r="F36" s="94"/>
    </row>
    <row r="37" spans="2:24" x14ac:dyDescent="0.2">
      <c r="B37" s="69" t="s">
        <v>424</v>
      </c>
      <c r="C37" s="69"/>
      <c r="E37" s="146"/>
      <c r="F37" s="94"/>
      <c r="J37" s="135"/>
      <c r="K37" s="135"/>
    </row>
    <row r="38" spans="2:24" x14ac:dyDescent="0.2">
      <c r="B38" s="70" t="s">
        <v>425</v>
      </c>
      <c r="C38" s="70"/>
      <c r="E38" s="146"/>
      <c r="F38" s="94"/>
      <c r="J38" s="164"/>
      <c r="K38" s="164"/>
    </row>
    <row r="39" spans="2:24" x14ac:dyDescent="0.2">
      <c r="B39" s="69" t="s">
        <v>207</v>
      </c>
      <c r="C39" s="69"/>
      <c r="F39" s="94"/>
      <c r="J39" s="135"/>
      <c r="K39" s="135"/>
    </row>
    <row r="40" spans="2:24" x14ac:dyDescent="0.2">
      <c r="B40" s="70" t="s">
        <v>208</v>
      </c>
      <c r="C40" s="70"/>
      <c r="F40" s="94"/>
      <c r="J40" s="164"/>
      <c r="K40" s="164"/>
    </row>
    <row r="41" spans="2:24" s="10" customFormat="1" ht="15" customHeight="1" x14ac:dyDescent="0.25">
      <c r="C41" s="204"/>
      <c r="D41" s="205"/>
      <c r="F41" s="147"/>
      <c r="G41" s="153"/>
      <c r="H41" s="130"/>
      <c r="I41" s="130"/>
      <c r="J41" s="54"/>
      <c r="K41" s="130"/>
      <c r="L41" s="130"/>
      <c r="M41" s="130"/>
      <c r="N41" s="201"/>
      <c r="O41" s="130"/>
      <c r="P41" s="208"/>
      <c r="Q41" s="208"/>
      <c r="R41" s="209"/>
      <c r="S41" s="92"/>
      <c r="T41" s="138"/>
      <c r="U41" s="207"/>
    </row>
    <row r="42" spans="2:24" s="10" customFormat="1" ht="15" customHeight="1" x14ac:dyDescent="0.25">
      <c r="B42" s="11"/>
      <c r="C42" s="165"/>
      <c r="D42" s="174"/>
      <c r="F42" s="148"/>
      <c r="G42" s="153"/>
      <c r="H42" s="123"/>
      <c r="I42" s="123"/>
      <c r="J42" s="49"/>
      <c r="K42" s="92"/>
      <c r="L42" s="49"/>
      <c r="M42" s="49"/>
      <c r="N42" s="49"/>
      <c r="O42" s="49"/>
      <c r="P42" s="178"/>
      <c r="Q42" s="178"/>
      <c r="R42" s="183"/>
      <c r="S42" s="49"/>
      <c r="T42" s="138"/>
      <c r="U42" s="59"/>
    </row>
    <row r="43" spans="2:24" s="10" customFormat="1" ht="15" customHeight="1" x14ac:dyDescent="0.25">
      <c r="C43" s="163"/>
      <c r="D43" s="174"/>
      <c r="F43" s="56"/>
      <c r="G43" s="153"/>
      <c r="H43" s="92"/>
      <c r="I43" s="92"/>
      <c r="J43" s="49"/>
      <c r="K43" s="117"/>
      <c r="L43" s="49"/>
      <c r="M43" s="49"/>
      <c r="N43" s="49"/>
      <c r="O43" s="49"/>
      <c r="P43" s="178"/>
      <c r="Q43" s="178"/>
      <c r="R43" s="183"/>
      <c r="S43" s="49"/>
      <c r="T43" s="138"/>
      <c r="U43" s="139"/>
    </row>
    <row r="44" spans="2:24" s="10" customFormat="1" ht="15" customHeight="1" x14ac:dyDescent="0.25">
      <c r="B44" s="11"/>
      <c r="C44" s="165"/>
      <c r="D44" s="174"/>
      <c r="F44" s="148"/>
      <c r="G44" s="153"/>
      <c r="H44" s="123"/>
      <c r="I44" s="123"/>
      <c r="J44" s="49"/>
      <c r="K44" s="92"/>
      <c r="L44" s="49"/>
      <c r="M44" s="49"/>
      <c r="N44" s="49"/>
      <c r="O44" s="49"/>
      <c r="P44" s="178"/>
      <c r="Q44" s="178"/>
      <c r="R44" s="183"/>
      <c r="S44" s="49"/>
      <c r="T44" s="138"/>
      <c r="U44" s="59"/>
    </row>
    <row r="45" spans="2:24" s="10" customFormat="1" ht="15" customHeight="1" x14ac:dyDescent="0.25">
      <c r="C45" s="163"/>
      <c r="D45" s="174"/>
      <c r="F45" s="56"/>
      <c r="G45" s="153"/>
      <c r="H45" s="92"/>
      <c r="I45" s="123"/>
      <c r="J45" s="49"/>
      <c r="K45" s="117"/>
      <c r="L45" s="49"/>
      <c r="M45" s="49"/>
      <c r="N45" s="49"/>
      <c r="O45" s="49"/>
      <c r="P45" s="178"/>
      <c r="Q45" s="178"/>
      <c r="R45" s="183"/>
      <c r="S45" s="49"/>
      <c r="T45" s="138"/>
      <c r="U45" s="138"/>
      <c r="V45" s="138"/>
      <c r="W45" s="138"/>
      <c r="X45" s="138"/>
    </row>
    <row r="46" spans="2:24" s="10" customFormat="1" ht="15" customHeight="1" x14ac:dyDescent="0.25">
      <c r="C46" s="163"/>
      <c r="D46" s="170"/>
      <c r="F46" s="148"/>
      <c r="G46" s="153"/>
      <c r="H46" s="92"/>
      <c r="I46" s="123"/>
      <c r="J46" s="49"/>
      <c r="K46" s="117"/>
      <c r="L46" s="49"/>
      <c r="M46" s="49"/>
      <c r="N46" s="49"/>
      <c r="O46" s="49"/>
      <c r="P46" s="178"/>
      <c r="Q46" s="178"/>
      <c r="R46" s="183"/>
      <c r="S46" s="49"/>
      <c r="T46" s="138"/>
      <c r="U46" s="139"/>
    </row>
    <row r="47" spans="2:24" s="10" customFormat="1" ht="15" customHeight="1" x14ac:dyDescent="0.25">
      <c r="C47" s="163"/>
      <c r="D47" s="170"/>
      <c r="F47" s="56"/>
      <c r="G47" s="153"/>
      <c r="H47" s="123"/>
      <c r="I47" s="123"/>
      <c r="J47" s="49"/>
      <c r="K47" s="92"/>
      <c r="L47" s="49"/>
      <c r="M47" s="49"/>
      <c r="N47" s="49"/>
      <c r="O47" s="49"/>
      <c r="P47" s="178"/>
      <c r="Q47" s="178"/>
      <c r="R47" s="183"/>
      <c r="S47" s="49"/>
      <c r="T47" s="138"/>
      <c r="U47" s="139"/>
    </row>
    <row r="48" spans="2:24" s="10" customFormat="1" ht="15" customHeight="1" x14ac:dyDescent="0.25">
      <c r="B48" s="11"/>
      <c r="C48" s="165"/>
      <c r="D48" s="170"/>
      <c r="F48" s="148"/>
      <c r="G48" s="153"/>
      <c r="H48" s="123"/>
      <c r="I48" s="123"/>
      <c r="J48" s="49"/>
      <c r="K48" s="92"/>
      <c r="L48" s="49"/>
      <c r="M48" s="49"/>
      <c r="N48" s="49"/>
      <c r="O48" s="49"/>
      <c r="P48" s="178"/>
      <c r="Q48" s="178"/>
      <c r="R48" s="183"/>
      <c r="S48" s="49"/>
      <c r="T48" s="138"/>
      <c r="U48" s="59"/>
    </row>
    <row r="49" spans="2:24" s="10" customFormat="1" ht="15" customHeight="1" x14ac:dyDescent="0.25">
      <c r="B49" s="11"/>
      <c r="C49" s="165"/>
      <c r="D49" s="171"/>
      <c r="F49" s="148"/>
      <c r="G49" s="153"/>
      <c r="H49" s="123"/>
      <c r="I49" s="123"/>
      <c r="J49" s="49"/>
      <c r="K49" s="92"/>
      <c r="L49" s="49"/>
      <c r="M49" s="49"/>
      <c r="N49" s="49"/>
      <c r="O49" s="49"/>
      <c r="P49" s="178"/>
      <c r="Q49" s="178"/>
      <c r="R49" s="183"/>
      <c r="S49" s="49"/>
      <c r="T49" s="138"/>
      <c r="U49" s="59"/>
    </row>
    <row r="50" spans="2:24" s="10" customFormat="1" ht="15" customHeight="1" x14ac:dyDescent="0.25">
      <c r="C50" s="163"/>
      <c r="D50" s="170"/>
      <c r="F50" s="56"/>
      <c r="G50" s="153"/>
      <c r="H50" s="92"/>
      <c r="I50" s="92"/>
      <c r="J50" s="49"/>
      <c r="K50" s="117"/>
      <c r="L50" s="49"/>
      <c r="M50" s="49"/>
      <c r="N50" s="49"/>
      <c r="O50" s="49"/>
      <c r="P50" s="178"/>
      <c r="Q50" s="178"/>
      <c r="R50" s="183"/>
      <c r="S50" s="49"/>
      <c r="T50" s="138"/>
      <c r="U50" s="138"/>
      <c r="V50" s="138"/>
      <c r="W50" s="138"/>
      <c r="X50" s="138"/>
    </row>
    <row r="51" spans="2:24" s="10" customFormat="1" ht="15" customHeight="1" x14ac:dyDescent="0.25">
      <c r="C51" s="163"/>
      <c r="D51" s="174"/>
      <c r="F51" s="56"/>
      <c r="G51" s="153"/>
      <c r="H51" s="92"/>
      <c r="I51" s="123"/>
      <c r="J51" s="49"/>
      <c r="K51" s="117"/>
      <c r="L51" s="49"/>
      <c r="M51" s="49"/>
      <c r="N51" s="49"/>
      <c r="O51" s="49"/>
      <c r="P51" s="178"/>
      <c r="Q51" s="178"/>
      <c r="R51" s="183"/>
      <c r="S51" s="49"/>
      <c r="T51" s="138"/>
      <c r="U51" s="138"/>
      <c r="V51" s="138"/>
      <c r="W51" s="138"/>
      <c r="X51" s="138"/>
    </row>
    <row r="52" spans="2:24" s="10" customFormat="1" ht="15" customHeight="1" x14ac:dyDescent="0.25">
      <c r="C52" s="163"/>
      <c r="D52" s="174"/>
      <c r="F52" s="56"/>
      <c r="G52" s="153"/>
      <c r="H52" s="92"/>
      <c r="I52" s="123"/>
      <c r="J52" s="49"/>
      <c r="K52" s="117"/>
      <c r="L52" s="49"/>
      <c r="M52" s="49"/>
      <c r="N52" s="49"/>
      <c r="O52" s="49"/>
      <c r="P52" s="178"/>
      <c r="Q52" s="178"/>
      <c r="R52" s="183"/>
      <c r="S52" s="49"/>
      <c r="T52" s="138"/>
      <c r="U52" s="138"/>
      <c r="V52" s="138"/>
      <c r="W52" s="138"/>
      <c r="X52" s="138"/>
    </row>
    <row r="53" spans="2:24" s="10" customFormat="1" ht="15" customHeight="1" x14ac:dyDescent="0.25">
      <c r="B53" s="11"/>
      <c r="C53" s="165"/>
      <c r="D53" s="174"/>
      <c r="F53" s="148"/>
      <c r="G53" s="153"/>
      <c r="H53" s="123"/>
      <c r="I53" s="123"/>
      <c r="J53" s="49"/>
      <c r="K53" s="92"/>
      <c r="L53" s="49"/>
      <c r="M53" s="49"/>
      <c r="N53" s="49"/>
      <c r="O53" s="49"/>
      <c r="P53" s="178"/>
      <c r="Q53" s="178"/>
      <c r="R53" s="183"/>
      <c r="S53" s="49"/>
      <c r="T53" s="138"/>
      <c r="U53" s="59"/>
    </row>
    <row r="54" spans="2:24" x14ac:dyDescent="0.2">
      <c r="D54" s="174"/>
    </row>
    <row r="55" spans="2:24" x14ac:dyDescent="0.2">
      <c r="D55" s="174"/>
    </row>
    <row r="56" spans="2:24" x14ac:dyDescent="0.2">
      <c r="D56" s="174"/>
    </row>
    <row r="57" spans="2:24" x14ac:dyDescent="0.2">
      <c r="D57" s="174"/>
    </row>
    <row r="58" spans="2:24" x14ac:dyDescent="0.2">
      <c r="D58" s="174"/>
    </row>
    <row r="59" spans="2:24" x14ac:dyDescent="0.2">
      <c r="D59" s="174"/>
    </row>
    <row r="60" spans="2:24" x14ac:dyDescent="0.2">
      <c r="D60" s="174"/>
    </row>
    <row r="61" spans="2:24" x14ac:dyDescent="0.2">
      <c r="D61" s="174"/>
    </row>
    <row r="62" spans="2:24" ht="13.5" thickBot="1" x14ac:dyDescent="0.25">
      <c r="D62" s="154"/>
    </row>
    <row r="63" spans="2:24" ht="13.5" thickBot="1" x14ac:dyDescent="0.25">
      <c r="D63" s="132"/>
    </row>
  </sheetData>
  <sheetProtection algorithmName="SHA-512" hashValue="kWmib4VdY+pLAt+Eezd/e6iyalxWnDLjdeB0U3fgWMjnqsSUy15f9/zhCSzF4trVSESWaY9wTaQuWqdac/HEZg==" saltValue="qB5CihetovI270/B/8U7Tg==" spinCount="100000" sheet="1" objects="1" scenarios="1"/>
  <mergeCells count="5">
    <mergeCell ref="B1:T1"/>
    <mergeCell ref="B2:T2"/>
    <mergeCell ref="H4:J4"/>
    <mergeCell ref="L4:N4"/>
    <mergeCell ref="P4:R4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6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92AD3-59CE-4674-AB25-50D8C12793ED}">
  <sheetPr>
    <pageSetUpPr fitToPage="1"/>
  </sheetPr>
  <dimension ref="A1:AA1000"/>
  <sheetViews>
    <sheetView zoomScale="70" zoomScaleNormal="70"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T204" sqref="T204"/>
    </sheetView>
  </sheetViews>
  <sheetFormatPr defaultColWidth="14.42578125" defaultRowHeight="15" customHeight="1" x14ac:dyDescent="0.2"/>
  <cols>
    <col min="1" max="1" width="24.140625" style="215" bestFit="1" customWidth="1"/>
    <col min="2" max="2" width="24.140625" style="215" customWidth="1"/>
    <col min="3" max="3" width="12.28515625" style="250" hidden="1" customWidth="1"/>
    <col min="4" max="5" width="13.28515625" style="250" hidden="1" customWidth="1"/>
    <col min="6" max="6" width="9.42578125" style="269" hidden="1" customWidth="1"/>
    <col min="7" max="7" width="13.5703125" style="250" hidden="1" customWidth="1"/>
    <col min="8" max="8" width="13" style="250" hidden="1" customWidth="1"/>
    <col min="9" max="9" width="13.85546875" style="250" hidden="1" customWidth="1"/>
    <col min="10" max="10" width="10.28515625" style="269" hidden="1" customWidth="1"/>
    <col min="11" max="11" width="21.7109375" style="250" hidden="1" customWidth="1"/>
    <col min="12" max="12" width="20" style="250" hidden="1" customWidth="1"/>
    <col min="13" max="13" width="22" style="250" bestFit="1" customWidth="1"/>
    <col min="14" max="14" width="13.42578125" style="269" bestFit="1" customWidth="1"/>
    <col min="15" max="15" width="21.85546875" style="250" bestFit="1" customWidth="1"/>
    <col min="16" max="17" width="24.7109375" style="250" bestFit="1" customWidth="1"/>
    <col min="18" max="18" width="13.42578125" style="250" bestFit="1" customWidth="1"/>
    <col min="19" max="27" width="9.140625" style="215" customWidth="1"/>
    <col min="28" max="16384" width="14.42578125" style="215"/>
  </cols>
  <sheetData>
    <row r="1" spans="1:27" ht="16.5" thickBot="1" x14ac:dyDescent="0.25">
      <c r="A1" s="210" t="s">
        <v>386</v>
      </c>
      <c r="B1" s="210"/>
      <c r="C1" s="211"/>
      <c r="D1" s="211"/>
      <c r="E1" s="211"/>
      <c r="F1" s="212"/>
      <c r="G1" s="213"/>
      <c r="H1" s="213"/>
      <c r="I1" s="213"/>
      <c r="J1" s="212"/>
      <c r="K1" s="213"/>
      <c r="L1" s="213"/>
      <c r="M1" s="213"/>
      <c r="N1" s="212"/>
      <c r="O1" s="213"/>
      <c r="P1" s="213"/>
      <c r="Q1" s="213"/>
      <c r="R1" s="213"/>
      <c r="S1" s="214"/>
      <c r="T1" s="214"/>
      <c r="U1" s="214"/>
      <c r="V1" s="214"/>
      <c r="W1" s="214"/>
      <c r="X1" s="214"/>
      <c r="Y1" s="214"/>
      <c r="Z1" s="214"/>
      <c r="AA1" s="214"/>
    </row>
    <row r="2" spans="1:27" s="224" customFormat="1" ht="47.25" x14ac:dyDescent="0.25">
      <c r="A2" s="216" t="s">
        <v>387</v>
      </c>
      <c r="B2" s="217" t="s">
        <v>388</v>
      </c>
      <c r="C2" s="218" t="s">
        <v>389</v>
      </c>
      <c r="D2" s="218" t="s">
        <v>390</v>
      </c>
      <c r="E2" s="219" t="s">
        <v>391</v>
      </c>
      <c r="F2" s="220" t="s">
        <v>392</v>
      </c>
      <c r="G2" s="218" t="s">
        <v>393</v>
      </c>
      <c r="H2" s="221" t="s">
        <v>394</v>
      </c>
      <c r="I2" s="219" t="s">
        <v>395</v>
      </c>
      <c r="J2" s="220" t="s">
        <v>392</v>
      </c>
      <c r="K2" s="221" t="s">
        <v>396</v>
      </c>
      <c r="L2" s="221" t="s">
        <v>397</v>
      </c>
      <c r="M2" s="219" t="s">
        <v>398</v>
      </c>
      <c r="N2" s="219" t="s">
        <v>392</v>
      </c>
      <c r="O2" s="221" t="s">
        <v>399</v>
      </c>
      <c r="P2" s="221" t="s">
        <v>400</v>
      </c>
      <c r="Q2" s="222" t="s">
        <v>401</v>
      </c>
      <c r="R2" s="223" t="s">
        <v>392</v>
      </c>
    </row>
    <row r="3" spans="1:27" x14ac:dyDescent="0.2">
      <c r="A3" s="225" t="s">
        <v>0</v>
      </c>
      <c r="B3" s="214" t="s">
        <v>1</v>
      </c>
      <c r="C3" s="226">
        <v>105</v>
      </c>
      <c r="D3" s="227">
        <v>180</v>
      </c>
      <c r="E3" s="227">
        <v>371</v>
      </c>
      <c r="F3" s="228">
        <f>(E3/D3-1)*100</f>
        <v>106.11111111111109</v>
      </c>
      <c r="G3" s="227">
        <v>307</v>
      </c>
      <c r="H3" s="227">
        <v>576.60111317254177</v>
      </c>
      <c r="I3" s="227">
        <v>1113</v>
      </c>
      <c r="J3" s="229">
        <f>(I3/H3-1)*100</f>
        <v>93.027723078111109</v>
      </c>
      <c r="K3" s="227">
        <v>5931179</v>
      </c>
      <c r="L3" s="227">
        <v>11260407.582417581</v>
      </c>
      <c r="M3" s="227">
        <v>17507490</v>
      </c>
      <c r="N3" s="229">
        <f>(M3/L3-1)*100</f>
        <v>55.478297493750105</v>
      </c>
      <c r="O3" s="227">
        <f>K3/C3</f>
        <v>56487.419047619049</v>
      </c>
      <c r="P3" s="227">
        <f t="shared" ref="P3:Q38" si="0">L3/D3</f>
        <v>62557.819902319898</v>
      </c>
      <c r="Q3" s="227">
        <f t="shared" si="0"/>
        <v>47190</v>
      </c>
      <c r="R3" s="230">
        <f>(Q3/P3-1)*100</f>
        <v>-24.565785582547129</v>
      </c>
      <c r="S3" s="214"/>
      <c r="T3" s="214"/>
      <c r="U3" s="214"/>
      <c r="V3" s="214"/>
      <c r="W3" s="214"/>
      <c r="X3" s="214"/>
      <c r="Y3" s="214"/>
      <c r="Z3" s="214"/>
      <c r="AA3" s="214"/>
    </row>
    <row r="4" spans="1:27" x14ac:dyDescent="0.2">
      <c r="A4" s="225" t="s">
        <v>0</v>
      </c>
      <c r="B4" s="214" t="s">
        <v>106</v>
      </c>
      <c r="C4" s="226">
        <v>140</v>
      </c>
      <c r="D4" s="227">
        <v>720</v>
      </c>
      <c r="E4" s="227">
        <v>1198</v>
      </c>
      <c r="F4" s="231">
        <f t="shared" ref="F4:F67" si="1">(E4/D4-1)*100</f>
        <v>66.3888888888889</v>
      </c>
      <c r="G4" s="227">
        <v>383</v>
      </c>
      <c r="H4" s="227">
        <v>2037.2353387855865</v>
      </c>
      <c r="I4" s="227">
        <v>3594</v>
      </c>
      <c r="J4" s="229">
        <f t="shared" ref="J4:J67" si="2">(I4/H4-1)*100</f>
        <v>76.4155535482913</v>
      </c>
      <c r="K4" s="227">
        <v>12695164.765484516</v>
      </c>
      <c r="L4" s="227">
        <v>59295420.981018983</v>
      </c>
      <c r="M4" s="227">
        <v>99002994.052287579</v>
      </c>
      <c r="N4" s="229">
        <f t="shared" ref="N4:N67" si="3">(M4/L4-1)*100</f>
        <v>66.965665163216158</v>
      </c>
      <c r="O4" s="227">
        <f t="shared" ref="O4:Q39" si="4">K4/C4</f>
        <v>90679.748324889399</v>
      </c>
      <c r="P4" s="227">
        <f t="shared" si="0"/>
        <v>82354.751362526367</v>
      </c>
      <c r="Q4" s="227">
        <f t="shared" si="0"/>
        <v>82640.228758169935</v>
      </c>
      <c r="R4" s="230">
        <f t="shared" ref="R4:R67" si="5">(Q4/P4-1)*100</f>
        <v>0.34664350376931719</v>
      </c>
      <c r="S4" s="214"/>
      <c r="T4" s="214"/>
      <c r="U4" s="214"/>
      <c r="V4" s="214"/>
      <c r="W4" s="214"/>
      <c r="X4" s="214"/>
      <c r="Y4" s="214"/>
      <c r="Z4" s="214"/>
      <c r="AA4" s="214"/>
    </row>
    <row r="5" spans="1:27" s="239" customFormat="1" x14ac:dyDescent="0.2">
      <c r="A5" s="232" t="s">
        <v>0</v>
      </c>
      <c r="B5" s="233" t="s">
        <v>2</v>
      </c>
      <c r="C5" s="234">
        <v>74</v>
      </c>
      <c r="D5" s="235">
        <v>184</v>
      </c>
      <c r="E5" s="235">
        <v>31</v>
      </c>
      <c r="F5" s="236">
        <f t="shared" si="1"/>
        <v>-83.152173913043484</v>
      </c>
      <c r="G5" s="235">
        <v>215</v>
      </c>
      <c r="H5" s="235">
        <v>670.70967741935488</v>
      </c>
      <c r="I5" s="235">
        <v>62</v>
      </c>
      <c r="J5" s="237">
        <f t="shared" si="2"/>
        <v>-90.756060023085809</v>
      </c>
      <c r="K5" s="235">
        <v>4674971.1428571427</v>
      </c>
      <c r="L5" s="235">
        <v>5610768.1818181816</v>
      </c>
      <c r="M5" s="235">
        <v>601400</v>
      </c>
      <c r="N5" s="237">
        <f t="shared" si="3"/>
        <v>-89.28132511428916</v>
      </c>
      <c r="O5" s="235">
        <f t="shared" si="4"/>
        <v>63175.28571428571</v>
      </c>
      <c r="P5" s="235">
        <f t="shared" si="0"/>
        <v>30493.30533596838</v>
      </c>
      <c r="Q5" s="235">
        <f t="shared" si="0"/>
        <v>19400</v>
      </c>
      <c r="R5" s="238">
        <f t="shared" si="5"/>
        <v>-36.379478097716323</v>
      </c>
      <c r="S5" s="233"/>
      <c r="T5" s="233"/>
      <c r="U5" s="233"/>
      <c r="V5" s="233"/>
      <c r="W5" s="233"/>
      <c r="X5" s="233"/>
      <c r="Y5" s="233"/>
      <c r="Z5" s="233"/>
      <c r="AA5" s="233"/>
    </row>
    <row r="6" spans="1:27" x14ac:dyDescent="0.2">
      <c r="A6" s="225" t="s">
        <v>0</v>
      </c>
      <c r="B6" s="214" t="s">
        <v>3</v>
      </c>
      <c r="C6" s="226">
        <v>122</v>
      </c>
      <c r="D6" s="227">
        <v>219</v>
      </c>
      <c r="E6" s="227">
        <v>322</v>
      </c>
      <c r="F6" s="231">
        <f t="shared" si="1"/>
        <v>47.031963470319639</v>
      </c>
      <c r="G6" s="227">
        <v>272</v>
      </c>
      <c r="H6" s="227">
        <v>596.01265822784808</v>
      </c>
      <c r="I6" s="227">
        <v>966</v>
      </c>
      <c r="J6" s="229">
        <f t="shared" si="2"/>
        <v>62.077094616119787</v>
      </c>
      <c r="K6" s="227">
        <v>7746356.8857142851</v>
      </c>
      <c r="L6" s="227">
        <v>8416632.175324671</v>
      </c>
      <c r="M6" s="227">
        <v>13451550</v>
      </c>
      <c r="N6" s="229">
        <f t="shared" si="3"/>
        <v>59.821050983270595</v>
      </c>
      <c r="O6" s="227">
        <f t="shared" si="4"/>
        <v>63494.728571428568</v>
      </c>
      <c r="P6" s="227">
        <f t="shared" si="0"/>
        <v>38432.110389610367</v>
      </c>
      <c r="Q6" s="227">
        <f t="shared" si="0"/>
        <v>41775</v>
      </c>
      <c r="R6" s="230">
        <f t="shared" si="5"/>
        <v>8.6981682153300035</v>
      </c>
      <c r="S6" s="214"/>
      <c r="T6" s="214"/>
      <c r="U6" s="214"/>
      <c r="V6" s="214"/>
      <c r="W6" s="214"/>
      <c r="X6" s="214"/>
      <c r="Y6" s="214"/>
      <c r="Z6" s="214"/>
      <c r="AA6" s="214"/>
    </row>
    <row r="7" spans="1:27" s="239" customFormat="1" x14ac:dyDescent="0.2">
      <c r="A7" s="232" t="s">
        <v>0</v>
      </c>
      <c r="B7" s="233" t="s">
        <v>107</v>
      </c>
      <c r="C7" s="234"/>
      <c r="D7" s="235">
        <v>134</v>
      </c>
      <c r="E7" s="235">
        <v>35</v>
      </c>
      <c r="F7" s="236">
        <f t="shared" si="1"/>
        <v>-73.880597014925371</v>
      </c>
      <c r="G7" s="235"/>
      <c r="H7" s="235">
        <v>421.14285714285711</v>
      </c>
      <c r="I7" s="235">
        <v>110</v>
      </c>
      <c r="J7" s="237">
        <f t="shared" si="2"/>
        <v>-73.880597014925371</v>
      </c>
      <c r="K7" s="235">
        <v>0</v>
      </c>
      <c r="L7" s="235">
        <v>3143559.0909090908</v>
      </c>
      <c r="M7" s="235">
        <v>1229750</v>
      </c>
      <c r="N7" s="237">
        <f t="shared" si="3"/>
        <v>-60.880328174637022</v>
      </c>
      <c r="O7" s="235" t="e">
        <f t="shared" si="4"/>
        <v>#DIV/0!</v>
      </c>
      <c r="P7" s="235">
        <f t="shared" si="0"/>
        <v>23459.39620081411</v>
      </c>
      <c r="Q7" s="235">
        <f t="shared" si="0"/>
        <v>35135.714285714283</v>
      </c>
      <c r="R7" s="238">
        <f t="shared" si="5"/>
        <v>49.772457845675369</v>
      </c>
      <c r="S7" s="233"/>
      <c r="T7" s="233"/>
      <c r="U7" s="233"/>
      <c r="V7" s="233"/>
      <c r="W7" s="233"/>
      <c r="X7" s="233"/>
      <c r="Y7" s="233"/>
      <c r="Z7" s="233"/>
      <c r="AA7" s="233"/>
    </row>
    <row r="8" spans="1:27" x14ac:dyDescent="0.2">
      <c r="A8" s="225" t="s">
        <v>0</v>
      </c>
      <c r="B8" s="214" t="s">
        <v>4</v>
      </c>
      <c r="C8" s="226">
        <v>29</v>
      </c>
      <c r="D8" s="227">
        <v>41</v>
      </c>
      <c r="E8" s="227">
        <v>48</v>
      </c>
      <c r="F8" s="231">
        <f t="shared" si="1"/>
        <v>17.073170731707311</v>
      </c>
      <c r="G8" s="227">
        <v>87</v>
      </c>
      <c r="H8" s="227">
        <v>112.21052631578948</v>
      </c>
      <c r="I8" s="227">
        <v>96</v>
      </c>
      <c r="J8" s="229">
        <f t="shared" si="2"/>
        <v>-14.446529080675429</v>
      </c>
      <c r="K8" s="227">
        <v>1425866.2</v>
      </c>
      <c r="L8" s="227">
        <v>1564189.1911764699</v>
      </c>
      <c r="M8" s="227">
        <v>652800</v>
      </c>
      <c r="N8" s="229">
        <f t="shared" si="3"/>
        <v>-58.265917979588444</v>
      </c>
      <c r="O8" s="227">
        <f t="shared" si="4"/>
        <v>49167.799999999996</v>
      </c>
      <c r="P8" s="227">
        <f t="shared" si="0"/>
        <v>38150.955882352922</v>
      </c>
      <c r="Q8" s="227">
        <f t="shared" si="0"/>
        <v>13600</v>
      </c>
      <c r="R8" s="230">
        <f t="shared" si="5"/>
        <v>-64.352138274231791</v>
      </c>
      <c r="S8" s="214"/>
      <c r="T8" s="214"/>
      <c r="U8" s="214"/>
      <c r="V8" s="214"/>
      <c r="W8" s="214"/>
      <c r="X8" s="214"/>
      <c r="Y8" s="214"/>
      <c r="Z8" s="214"/>
      <c r="AA8" s="214"/>
    </row>
    <row r="9" spans="1:27" x14ac:dyDescent="0.2">
      <c r="A9" s="225" t="s">
        <v>0</v>
      </c>
      <c r="B9" s="214" t="s">
        <v>5</v>
      </c>
      <c r="C9" s="226">
        <v>195</v>
      </c>
      <c r="D9" s="227">
        <v>102</v>
      </c>
      <c r="E9" s="227">
        <v>100</v>
      </c>
      <c r="F9" s="231">
        <f t="shared" si="1"/>
        <v>-1.9607843137254943</v>
      </c>
      <c r="G9" s="227">
        <v>406</v>
      </c>
      <c r="H9" s="227">
        <v>255</v>
      </c>
      <c r="I9" s="227">
        <v>200</v>
      </c>
      <c r="J9" s="229">
        <f t="shared" si="2"/>
        <v>-21.568627450980394</v>
      </c>
      <c r="K9" s="227">
        <v>2810505.8497246262</v>
      </c>
      <c r="L9" s="227">
        <v>2692800</v>
      </c>
      <c r="M9" s="227">
        <v>3090000</v>
      </c>
      <c r="N9" s="229">
        <f t="shared" si="3"/>
        <v>14.75044563279857</v>
      </c>
      <c r="O9" s="227">
        <f t="shared" si="4"/>
        <v>14412.85051140834</v>
      </c>
      <c r="P9" s="227">
        <f t="shared" si="0"/>
        <v>26400</v>
      </c>
      <c r="Q9" s="227">
        <f t="shared" si="0"/>
        <v>30900</v>
      </c>
      <c r="R9" s="230">
        <f t="shared" si="5"/>
        <v>17.04545454545454</v>
      </c>
      <c r="S9" s="214"/>
      <c r="T9" s="214"/>
      <c r="U9" s="214"/>
      <c r="V9" s="214"/>
      <c r="W9" s="214"/>
      <c r="X9" s="214"/>
      <c r="Y9" s="214"/>
      <c r="Z9" s="214"/>
      <c r="AA9" s="214"/>
    </row>
    <row r="10" spans="1:27" x14ac:dyDescent="0.2">
      <c r="A10" s="225" t="s">
        <v>0</v>
      </c>
      <c r="B10" s="214" t="s">
        <v>108</v>
      </c>
      <c r="C10" s="226">
        <v>89</v>
      </c>
      <c r="D10" s="227">
        <v>113</v>
      </c>
      <c r="E10" s="227">
        <v>126</v>
      </c>
      <c r="F10" s="231">
        <f t="shared" si="1"/>
        <v>11.504424778761058</v>
      </c>
      <c r="G10" s="227">
        <v>265</v>
      </c>
      <c r="H10" s="227">
        <v>312</v>
      </c>
      <c r="I10" s="227">
        <v>378</v>
      </c>
      <c r="J10" s="229">
        <f t="shared" si="2"/>
        <v>21.153846153846146</v>
      </c>
      <c r="K10" s="227">
        <v>6894403.4666666668</v>
      </c>
      <c r="L10" s="227">
        <v>2665787.4126984128</v>
      </c>
      <c r="M10" s="227">
        <v>2941400.0000000033</v>
      </c>
      <c r="N10" s="229">
        <f t="shared" si="3"/>
        <v>10.338880962102115</v>
      </c>
      <c r="O10" s="227">
        <f t="shared" si="4"/>
        <v>77465.207490636705</v>
      </c>
      <c r="P10" s="227">
        <f t="shared" si="0"/>
        <v>23591.039050428433</v>
      </c>
      <c r="Q10" s="227">
        <f t="shared" si="0"/>
        <v>23344.444444444471</v>
      </c>
      <c r="R10" s="230">
        <f t="shared" si="5"/>
        <v>-1.0452892958925597</v>
      </c>
      <c r="S10" s="214"/>
      <c r="T10" s="214"/>
      <c r="U10" s="214"/>
      <c r="V10" s="214"/>
      <c r="W10" s="214"/>
      <c r="X10" s="214"/>
      <c r="Y10" s="214"/>
      <c r="Z10" s="214"/>
      <c r="AA10" s="214"/>
    </row>
    <row r="11" spans="1:27" x14ac:dyDescent="0.2">
      <c r="A11" s="225" t="s">
        <v>0</v>
      </c>
      <c r="B11" s="214" t="s">
        <v>6</v>
      </c>
      <c r="C11" s="226">
        <v>63</v>
      </c>
      <c r="D11" s="227">
        <v>81</v>
      </c>
      <c r="E11" s="227">
        <v>155</v>
      </c>
      <c r="F11" s="231">
        <f t="shared" si="1"/>
        <v>91.358024691358025</v>
      </c>
      <c r="G11" s="227">
        <v>162</v>
      </c>
      <c r="H11" s="227">
        <v>201.67346938775512</v>
      </c>
      <c r="I11" s="227">
        <v>465</v>
      </c>
      <c r="J11" s="229">
        <f t="shared" si="2"/>
        <v>130.57073466909532</v>
      </c>
      <c r="K11" s="227">
        <v>2232051.923076923</v>
      </c>
      <c r="L11" s="227">
        <v>2186445.6818181812</v>
      </c>
      <c r="M11" s="227">
        <v>4890250</v>
      </c>
      <c r="N11" s="229">
        <f t="shared" si="3"/>
        <v>123.66208502986535</v>
      </c>
      <c r="O11" s="227">
        <f t="shared" si="4"/>
        <v>35429.395604395606</v>
      </c>
      <c r="P11" s="227">
        <f t="shared" si="0"/>
        <v>26993.156565656558</v>
      </c>
      <c r="Q11" s="227">
        <f t="shared" si="0"/>
        <v>31550</v>
      </c>
      <c r="R11" s="230">
        <f t="shared" si="5"/>
        <v>16.881476693026421</v>
      </c>
      <c r="S11" s="214"/>
      <c r="T11" s="214"/>
      <c r="U11" s="214"/>
      <c r="V11" s="214"/>
      <c r="W11" s="214"/>
      <c r="X11" s="214"/>
      <c r="Y11" s="214"/>
      <c r="Z11" s="214"/>
      <c r="AA11" s="214"/>
    </row>
    <row r="12" spans="1:27" x14ac:dyDescent="0.2">
      <c r="A12" s="225" t="s">
        <v>0</v>
      </c>
      <c r="B12" s="214" t="s">
        <v>67</v>
      </c>
      <c r="C12" s="226"/>
      <c r="D12" s="227">
        <v>29</v>
      </c>
      <c r="E12" s="227">
        <v>42</v>
      </c>
      <c r="F12" s="231">
        <f t="shared" si="1"/>
        <v>44.827586206896555</v>
      </c>
      <c r="G12" s="227"/>
      <c r="H12" s="227">
        <v>75.18518518518519</v>
      </c>
      <c r="I12" s="227">
        <v>126</v>
      </c>
      <c r="J12" s="229">
        <f t="shared" si="2"/>
        <v>67.586206896551701</v>
      </c>
      <c r="K12" s="227">
        <v>0</v>
      </c>
      <c r="L12" s="227">
        <v>685711.90476190485</v>
      </c>
      <c r="M12" s="227">
        <v>890400</v>
      </c>
      <c r="N12" s="229">
        <f t="shared" si="3"/>
        <v>29.85045086962106</v>
      </c>
      <c r="O12" s="227" t="e">
        <f t="shared" si="4"/>
        <v>#DIV/0!</v>
      </c>
      <c r="P12" s="227">
        <f t="shared" si="0"/>
        <v>23645.238095238099</v>
      </c>
      <c r="Q12" s="227">
        <f t="shared" si="0"/>
        <v>21200</v>
      </c>
      <c r="R12" s="230">
        <f t="shared" si="5"/>
        <v>-10.341355351928316</v>
      </c>
      <c r="S12" s="214"/>
      <c r="T12" s="214"/>
      <c r="U12" s="214"/>
      <c r="V12" s="214"/>
      <c r="W12" s="214"/>
      <c r="X12" s="214"/>
      <c r="Y12" s="214"/>
      <c r="Z12" s="214"/>
      <c r="AA12" s="214"/>
    </row>
    <row r="13" spans="1:27" ht="15.75" x14ac:dyDescent="0.2">
      <c r="A13" s="240" t="s">
        <v>402</v>
      </c>
      <c r="B13" s="241" t="s">
        <v>403</v>
      </c>
      <c r="C13" s="242">
        <f t="shared" ref="C13" si="6">SUM(C3:C12)</f>
        <v>817</v>
      </c>
      <c r="D13" s="242">
        <f>SUM(D3:D12)</f>
        <v>1803</v>
      </c>
      <c r="E13" s="242">
        <f>SUM(E3:E12)</f>
        <v>2428</v>
      </c>
      <c r="F13" s="243">
        <f t="shared" si="1"/>
        <v>34.664448141985574</v>
      </c>
      <c r="G13" s="242">
        <f>SUM(G3:G12)</f>
        <v>2097</v>
      </c>
      <c r="H13" s="242">
        <f t="shared" ref="H13:L13" si="7">SUM(H3:H12)</f>
        <v>5257.7708256369178</v>
      </c>
      <c r="I13" s="242">
        <f>SUM(I3:I12)</f>
        <v>7110</v>
      </c>
      <c r="J13" s="244">
        <f t="shared" si="2"/>
        <v>35.228412112060937</v>
      </c>
      <c r="K13" s="242">
        <f>SUM(K3:K12)</f>
        <v>44410499.233524159</v>
      </c>
      <c r="L13" s="242">
        <f t="shared" si="7"/>
        <v>97521722.201943517</v>
      </c>
      <c r="M13" s="242">
        <f>SUM(M3:M12)</f>
        <v>144258034.05228758</v>
      </c>
      <c r="N13" s="244">
        <f t="shared" si="3"/>
        <v>47.924001745544075</v>
      </c>
      <c r="O13" s="242">
        <f t="shared" si="4"/>
        <v>54358.01619770399</v>
      </c>
      <c r="P13" s="242">
        <f t="shared" si="0"/>
        <v>54088.586911782317</v>
      </c>
      <c r="Q13" s="242">
        <f t="shared" si="0"/>
        <v>59414.346809014656</v>
      </c>
      <c r="R13" s="245">
        <f t="shared" si="5"/>
        <v>9.8463653818846808</v>
      </c>
      <c r="S13" s="214"/>
      <c r="T13" s="246"/>
      <c r="U13" s="246"/>
      <c r="V13" s="246"/>
      <c r="W13" s="246"/>
      <c r="X13" s="246"/>
      <c r="Y13" s="246"/>
      <c r="Z13" s="246"/>
      <c r="AA13" s="246"/>
    </row>
    <row r="14" spans="1:27" x14ac:dyDescent="0.2">
      <c r="A14" s="225" t="s">
        <v>109</v>
      </c>
      <c r="B14" s="214" t="s">
        <v>110</v>
      </c>
      <c r="C14" s="226">
        <v>100</v>
      </c>
      <c r="D14" s="227">
        <v>403</v>
      </c>
      <c r="E14" s="227">
        <v>100</v>
      </c>
      <c r="F14" s="247">
        <f t="shared" si="1"/>
        <v>-75.186104218362289</v>
      </c>
      <c r="G14" s="226">
        <v>216</v>
      </c>
      <c r="H14" s="227">
        <v>986.23270440251576</v>
      </c>
      <c r="I14" s="226">
        <v>300</v>
      </c>
      <c r="J14" s="248">
        <f t="shared" si="2"/>
        <v>-69.581215603497199</v>
      </c>
      <c r="K14" s="226">
        <v>3680006.0049019605</v>
      </c>
      <c r="L14" s="227">
        <v>11110020.52165889</v>
      </c>
      <c r="M14" s="226">
        <v>2457142.8571428582</v>
      </c>
      <c r="N14" s="248">
        <f t="shared" si="3"/>
        <v>-77.883543488036949</v>
      </c>
      <c r="O14" s="226">
        <f t="shared" si="4"/>
        <v>36800.060049019608</v>
      </c>
      <c r="P14" s="226">
        <f t="shared" si="0"/>
        <v>27568.289135629999</v>
      </c>
      <c r="Q14" s="226">
        <f t="shared" si="0"/>
        <v>24571.428571428583</v>
      </c>
      <c r="R14" s="249">
        <f t="shared" si="5"/>
        <v>-10.870680256788923</v>
      </c>
      <c r="S14" s="214"/>
      <c r="T14" s="214"/>
      <c r="U14" s="214"/>
      <c r="V14" s="214"/>
      <c r="W14" s="214"/>
      <c r="X14" s="214"/>
      <c r="Y14" s="214"/>
      <c r="Z14" s="214"/>
      <c r="AA14" s="214"/>
    </row>
    <row r="15" spans="1:27" x14ac:dyDescent="0.2">
      <c r="A15" s="225" t="s">
        <v>109</v>
      </c>
      <c r="B15" s="214" t="s">
        <v>111</v>
      </c>
      <c r="C15" s="226">
        <v>108</v>
      </c>
      <c r="D15" s="227">
        <v>0</v>
      </c>
      <c r="E15" s="227">
        <v>0</v>
      </c>
      <c r="F15" s="247" t="e">
        <f t="shared" si="1"/>
        <v>#DIV/0!</v>
      </c>
      <c r="G15" s="226">
        <v>263</v>
      </c>
      <c r="H15" s="227">
        <v>0</v>
      </c>
      <c r="I15" s="226">
        <v>0</v>
      </c>
      <c r="J15" s="248" t="e">
        <f t="shared" si="2"/>
        <v>#DIV/0!</v>
      </c>
      <c r="K15" s="226">
        <v>4962858.2303999998</v>
      </c>
      <c r="L15" s="227">
        <v>0</v>
      </c>
      <c r="M15" s="226">
        <v>0</v>
      </c>
      <c r="N15" s="248" t="e">
        <f t="shared" si="3"/>
        <v>#DIV/0!</v>
      </c>
      <c r="O15" s="226">
        <f t="shared" si="4"/>
        <v>45952.391022222218</v>
      </c>
      <c r="P15" s="226" t="e">
        <f t="shared" si="0"/>
        <v>#DIV/0!</v>
      </c>
      <c r="Q15" s="226" t="e">
        <f t="shared" si="0"/>
        <v>#DIV/0!</v>
      </c>
      <c r="R15" s="249" t="e">
        <f t="shared" si="5"/>
        <v>#DIV/0!</v>
      </c>
      <c r="S15" s="214"/>
      <c r="T15" s="214"/>
      <c r="U15" s="214"/>
      <c r="V15" s="214"/>
      <c r="W15" s="214"/>
      <c r="X15" s="214"/>
      <c r="Y15" s="214"/>
      <c r="Z15" s="214"/>
      <c r="AA15" s="214"/>
    </row>
    <row r="16" spans="1:27" x14ac:dyDescent="0.2">
      <c r="A16" s="225" t="s">
        <v>109</v>
      </c>
      <c r="B16" s="214" t="s">
        <v>112</v>
      </c>
      <c r="C16" s="226">
        <v>118</v>
      </c>
      <c r="D16" s="227">
        <v>118</v>
      </c>
      <c r="E16" s="227">
        <v>356</v>
      </c>
      <c r="F16" s="247">
        <f t="shared" si="1"/>
        <v>201.69491525423729</v>
      </c>
      <c r="G16" s="226">
        <v>236</v>
      </c>
      <c r="H16" s="227">
        <v>501.5</v>
      </c>
      <c r="I16" s="226">
        <v>1424</v>
      </c>
      <c r="J16" s="248">
        <f t="shared" si="2"/>
        <v>183.94815553339981</v>
      </c>
      <c r="K16" s="226">
        <v>4312152.2016799999</v>
      </c>
      <c r="L16" s="227">
        <v>7177350</v>
      </c>
      <c r="M16" s="226">
        <v>15041000</v>
      </c>
      <c r="N16" s="248">
        <f t="shared" si="3"/>
        <v>109.562024981365</v>
      </c>
      <c r="O16" s="226">
        <f t="shared" si="4"/>
        <v>36543.662726101691</v>
      </c>
      <c r="P16" s="226">
        <f t="shared" si="0"/>
        <v>60825</v>
      </c>
      <c r="Q16" s="226">
        <f t="shared" si="0"/>
        <v>42250</v>
      </c>
      <c r="R16" s="249">
        <f t="shared" si="5"/>
        <v>-30.538429921907106</v>
      </c>
      <c r="S16" s="214"/>
      <c r="T16" s="214"/>
      <c r="U16" s="214"/>
      <c r="V16" s="214"/>
      <c r="W16" s="214"/>
      <c r="X16" s="214"/>
      <c r="Y16" s="214"/>
      <c r="Z16" s="214"/>
      <c r="AA16" s="214"/>
    </row>
    <row r="17" spans="1:27" x14ac:dyDescent="0.2">
      <c r="A17" s="225" t="s">
        <v>109</v>
      </c>
      <c r="B17" s="214" t="s">
        <v>113</v>
      </c>
      <c r="C17" s="226">
        <v>55</v>
      </c>
      <c r="D17" s="227">
        <v>64</v>
      </c>
      <c r="E17" s="227">
        <v>275</v>
      </c>
      <c r="F17" s="247">
        <f t="shared" si="1"/>
        <v>329.6875</v>
      </c>
      <c r="G17" s="226">
        <v>112</v>
      </c>
      <c r="H17" s="227">
        <v>160</v>
      </c>
      <c r="I17" s="226">
        <v>649</v>
      </c>
      <c r="J17" s="248">
        <f t="shared" si="2"/>
        <v>305.62500000000006</v>
      </c>
      <c r="K17" s="226">
        <v>2352431.5509049771</v>
      </c>
      <c r="L17" s="227">
        <v>2800000</v>
      </c>
      <c r="M17" s="226">
        <v>9065833.333333334</v>
      </c>
      <c r="N17" s="248">
        <f t="shared" si="3"/>
        <v>223.77976190476195</v>
      </c>
      <c r="O17" s="226">
        <f t="shared" si="4"/>
        <v>42771.482743726854</v>
      </c>
      <c r="P17" s="226">
        <f t="shared" si="0"/>
        <v>43750</v>
      </c>
      <c r="Q17" s="226">
        <f t="shared" si="0"/>
        <v>32966.666666666672</v>
      </c>
      <c r="R17" s="249">
        <f t="shared" si="5"/>
        <v>-24.647619047619042</v>
      </c>
      <c r="S17" s="214"/>
      <c r="T17" s="214"/>
      <c r="U17" s="214"/>
      <c r="V17" s="214"/>
      <c r="W17" s="214"/>
      <c r="X17" s="214"/>
      <c r="Y17" s="214"/>
      <c r="Z17" s="214"/>
      <c r="AA17" s="214"/>
    </row>
    <row r="18" spans="1:27" x14ac:dyDescent="0.2">
      <c r="A18" s="225" t="s">
        <v>109</v>
      </c>
      <c r="B18" s="214" t="s">
        <v>114</v>
      </c>
      <c r="C18" s="226">
        <v>50</v>
      </c>
      <c r="D18" s="227">
        <v>71</v>
      </c>
      <c r="E18" s="227">
        <v>117</v>
      </c>
      <c r="F18" s="247">
        <f t="shared" si="1"/>
        <v>64.788732394366207</v>
      </c>
      <c r="G18" s="226">
        <v>197</v>
      </c>
      <c r="H18" s="227">
        <v>213</v>
      </c>
      <c r="I18" s="226">
        <v>351</v>
      </c>
      <c r="J18" s="248">
        <f t="shared" si="2"/>
        <v>64.788732394366207</v>
      </c>
      <c r="K18" s="226">
        <v>5798850</v>
      </c>
      <c r="L18" s="227">
        <v>3984105.833333334</v>
      </c>
      <c r="M18" s="226">
        <v>6113250.0000000056</v>
      </c>
      <c r="N18" s="248">
        <f t="shared" si="3"/>
        <v>53.440954024188315</v>
      </c>
      <c r="O18" s="226">
        <f t="shared" si="4"/>
        <v>115977</v>
      </c>
      <c r="P18" s="226">
        <f t="shared" si="0"/>
        <v>56114.166666666679</v>
      </c>
      <c r="Q18" s="226">
        <f t="shared" si="0"/>
        <v>52250.000000000051</v>
      </c>
      <c r="R18" s="249">
        <f t="shared" si="5"/>
        <v>-6.8862586690823013</v>
      </c>
      <c r="S18" s="214"/>
      <c r="T18" s="214"/>
      <c r="U18" s="214"/>
      <c r="V18" s="214"/>
      <c r="W18" s="214"/>
      <c r="X18" s="214"/>
      <c r="Y18" s="214"/>
      <c r="Z18" s="214"/>
      <c r="AA18" s="214"/>
    </row>
    <row r="19" spans="1:27" x14ac:dyDescent="0.2">
      <c r="A19" s="225" t="s">
        <v>109</v>
      </c>
      <c r="B19" s="214" t="s">
        <v>115</v>
      </c>
      <c r="C19" s="226">
        <v>81</v>
      </c>
      <c r="D19" s="227">
        <v>62</v>
      </c>
      <c r="E19" s="227">
        <v>207</v>
      </c>
      <c r="F19" s="247">
        <f t="shared" si="1"/>
        <v>233.87096774193549</v>
      </c>
      <c r="G19" s="226">
        <v>210</v>
      </c>
      <c r="H19" s="227">
        <v>124</v>
      </c>
      <c r="I19" s="226">
        <v>450</v>
      </c>
      <c r="J19" s="248">
        <f t="shared" si="2"/>
        <v>262.90322580645159</v>
      </c>
      <c r="K19" s="226">
        <v>5560859.630917334</v>
      </c>
      <c r="L19" s="227">
        <v>1433399.9999999998</v>
      </c>
      <c r="M19" s="226">
        <v>4388400</v>
      </c>
      <c r="N19" s="248">
        <f t="shared" si="3"/>
        <v>206.15320217664302</v>
      </c>
      <c r="O19" s="226">
        <f t="shared" si="4"/>
        <v>68652.588036016474</v>
      </c>
      <c r="P19" s="226">
        <f t="shared" si="0"/>
        <v>23119.354838709674</v>
      </c>
      <c r="Q19" s="226">
        <f t="shared" si="0"/>
        <v>21200</v>
      </c>
      <c r="R19" s="249">
        <f t="shared" si="5"/>
        <v>-8.3019394446769752</v>
      </c>
      <c r="S19" s="214"/>
      <c r="T19" s="214"/>
      <c r="U19" s="214"/>
      <c r="V19" s="214"/>
      <c r="W19" s="214"/>
      <c r="X19" s="214"/>
      <c r="Y19" s="214"/>
      <c r="Z19" s="214"/>
      <c r="AA19" s="214"/>
    </row>
    <row r="20" spans="1:27" x14ac:dyDescent="0.2">
      <c r="A20" s="225" t="s">
        <v>109</v>
      </c>
      <c r="B20" s="214" t="s">
        <v>116</v>
      </c>
      <c r="C20" s="226">
        <v>60</v>
      </c>
      <c r="D20" s="227">
        <v>33</v>
      </c>
      <c r="E20" s="227">
        <v>70</v>
      </c>
      <c r="F20" s="247">
        <f t="shared" si="1"/>
        <v>112.12121212121211</v>
      </c>
      <c r="G20" s="226">
        <v>294</v>
      </c>
      <c r="H20" s="227">
        <v>78</v>
      </c>
      <c r="I20" s="226">
        <v>210</v>
      </c>
      <c r="J20" s="248">
        <f t="shared" si="2"/>
        <v>169.23076923076925</v>
      </c>
      <c r="K20" s="226">
        <v>6829521.6000000006</v>
      </c>
      <c r="L20" s="227">
        <v>1734810</v>
      </c>
      <c r="M20" s="226">
        <v>2799300</v>
      </c>
      <c r="N20" s="248">
        <f t="shared" si="3"/>
        <v>61.360610095630072</v>
      </c>
      <c r="O20" s="226">
        <f t="shared" si="4"/>
        <v>113825.36000000002</v>
      </c>
      <c r="P20" s="226">
        <f t="shared" si="0"/>
        <v>52570</v>
      </c>
      <c r="Q20" s="226">
        <f t="shared" si="0"/>
        <v>39990</v>
      </c>
      <c r="R20" s="249">
        <f t="shared" si="5"/>
        <v>-23.929998097774398</v>
      </c>
      <c r="S20" s="214"/>
      <c r="T20" s="214"/>
      <c r="U20" s="214"/>
      <c r="V20" s="214"/>
      <c r="W20" s="214"/>
      <c r="X20" s="214"/>
      <c r="Y20" s="214"/>
      <c r="Z20" s="214"/>
      <c r="AA20" s="214"/>
    </row>
    <row r="21" spans="1:27" ht="15.75" customHeight="1" x14ac:dyDescent="0.2">
      <c r="A21" s="225" t="s">
        <v>109</v>
      </c>
      <c r="B21" s="214" t="s">
        <v>117</v>
      </c>
      <c r="C21" s="226">
        <v>50</v>
      </c>
      <c r="D21" s="227">
        <v>67</v>
      </c>
      <c r="E21" s="227">
        <v>67</v>
      </c>
      <c r="F21" s="247">
        <f t="shared" si="1"/>
        <v>0</v>
      </c>
      <c r="G21" s="226">
        <v>89</v>
      </c>
      <c r="H21" s="227">
        <v>201</v>
      </c>
      <c r="I21" s="226">
        <v>201</v>
      </c>
      <c r="J21" s="248">
        <f t="shared" si="2"/>
        <v>0</v>
      </c>
      <c r="K21" s="226">
        <v>606402</v>
      </c>
      <c r="L21" s="227">
        <v>1135650</v>
      </c>
      <c r="M21" s="226">
        <v>1098800</v>
      </c>
      <c r="N21" s="248">
        <f t="shared" si="3"/>
        <v>-3.2448377581120957</v>
      </c>
      <c r="O21" s="226">
        <f t="shared" si="4"/>
        <v>12128.04</v>
      </c>
      <c r="P21" s="226">
        <f t="shared" si="0"/>
        <v>16950</v>
      </c>
      <c r="Q21" s="226">
        <f t="shared" si="0"/>
        <v>16400</v>
      </c>
      <c r="R21" s="249">
        <f t="shared" si="5"/>
        <v>-3.2448377581120957</v>
      </c>
      <c r="S21" s="214"/>
      <c r="T21" s="214"/>
      <c r="U21" s="214"/>
      <c r="V21" s="214"/>
      <c r="W21" s="214"/>
      <c r="X21" s="214"/>
      <c r="Y21" s="214"/>
      <c r="Z21" s="214"/>
      <c r="AA21" s="214"/>
    </row>
    <row r="22" spans="1:27" ht="15.75" customHeight="1" x14ac:dyDescent="0.2">
      <c r="A22" s="225" t="s">
        <v>109</v>
      </c>
      <c r="B22" s="214" t="s">
        <v>118</v>
      </c>
      <c r="C22" s="226">
        <v>50</v>
      </c>
      <c r="D22" s="227">
        <v>149</v>
      </c>
      <c r="E22" s="227">
        <v>291</v>
      </c>
      <c r="F22" s="247">
        <f t="shared" si="1"/>
        <v>95.302013422818789</v>
      </c>
      <c r="G22" s="226">
        <v>137</v>
      </c>
      <c r="H22" s="227">
        <v>327.8</v>
      </c>
      <c r="I22" s="226">
        <v>873</v>
      </c>
      <c r="J22" s="248">
        <f t="shared" si="2"/>
        <v>166.32092739475289</v>
      </c>
      <c r="K22" s="226">
        <v>3220740.1515151518</v>
      </c>
      <c r="L22" s="227">
        <v>6466600</v>
      </c>
      <c r="M22" s="226">
        <v>7886100</v>
      </c>
      <c r="N22" s="248">
        <f t="shared" si="3"/>
        <v>21.951257229455969</v>
      </c>
      <c r="O22" s="226">
        <f t="shared" si="4"/>
        <v>64414.803030303039</v>
      </c>
      <c r="P22" s="226">
        <f t="shared" si="0"/>
        <v>43400</v>
      </c>
      <c r="Q22" s="226">
        <f t="shared" si="0"/>
        <v>27100</v>
      </c>
      <c r="R22" s="249">
        <f t="shared" si="5"/>
        <v>-37.557603686635943</v>
      </c>
      <c r="S22" s="214"/>
      <c r="T22" s="214"/>
      <c r="U22" s="214"/>
      <c r="V22" s="214"/>
      <c r="W22" s="214"/>
      <c r="X22" s="214"/>
      <c r="Y22" s="214"/>
      <c r="Z22" s="214"/>
      <c r="AA22" s="214"/>
    </row>
    <row r="23" spans="1:27" ht="15.75" customHeight="1" x14ac:dyDescent="0.2">
      <c r="A23" s="225" t="s">
        <v>109</v>
      </c>
      <c r="B23" s="214" t="s">
        <v>119</v>
      </c>
      <c r="C23" s="226">
        <v>0</v>
      </c>
      <c r="D23" s="227">
        <v>0</v>
      </c>
      <c r="E23" s="227">
        <v>0</v>
      </c>
      <c r="F23" s="247" t="e">
        <f t="shared" si="1"/>
        <v>#DIV/0!</v>
      </c>
      <c r="G23" s="226">
        <v>110</v>
      </c>
      <c r="H23" s="227">
        <v>0</v>
      </c>
      <c r="I23" s="226">
        <v>0</v>
      </c>
      <c r="J23" s="248" t="e">
        <f t="shared" si="2"/>
        <v>#DIV/0!</v>
      </c>
      <c r="K23" s="226">
        <v>0</v>
      </c>
      <c r="L23" s="227">
        <v>0</v>
      </c>
      <c r="M23" s="226">
        <v>0</v>
      </c>
      <c r="N23" s="248" t="e">
        <f t="shared" si="3"/>
        <v>#DIV/0!</v>
      </c>
      <c r="O23" s="226" t="e">
        <f t="shared" si="4"/>
        <v>#DIV/0!</v>
      </c>
      <c r="P23" s="226" t="e">
        <f t="shared" si="0"/>
        <v>#DIV/0!</v>
      </c>
      <c r="Q23" s="226" t="e">
        <f t="shared" si="0"/>
        <v>#DIV/0!</v>
      </c>
      <c r="R23" s="249" t="e">
        <f t="shared" si="5"/>
        <v>#DIV/0!</v>
      </c>
      <c r="S23" s="214"/>
      <c r="T23" s="214"/>
      <c r="U23" s="214"/>
      <c r="V23" s="214"/>
      <c r="W23" s="214"/>
      <c r="X23" s="214"/>
      <c r="Y23" s="214"/>
      <c r="Z23" s="214"/>
      <c r="AA23" s="214"/>
    </row>
    <row r="24" spans="1:27" ht="15.75" customHeight="1" x14ac:dyDescent="0.2">
      <c r="A24" s="225" t="s">
        <v>109</v>
      </c>
      <c r="B24" s="214" t="s">
        <v>120</v>
      </c>
      <c r="C24" s="226">
        <v>40</v>
      </c>
      <c r="D24" s="227">
        <v>0</v>
      </c>
      <c r="E24" s="227">
        <v>120</v>
      </c>
      <c r="F24" s="247" t="e">
        <f t="shared" si="1"/>
        <v>#DIV/0!</v>
      </c>
      <c r="G24" s="226">
        <v>55</v>
      </c>
      <c r="H24" s="227">
        <v>0</v>
      </c>
      <c r="I24" s="226">
        <v>340</v>
      </c>
      <c r="J24" s="248" t="e">
        <f t="shared" si="2"/>
        <v>#DIV/0!</v>
      </c>
      <c r="K24" s="226">
        <v>1787792</v>
      </c>
      <c r="L24" s="227">
        <v>0</v>
      </c>
      <c r="M24" s="226">
        <v>972000</v>
      </c>
      <c r="N24" s="248" t="e">
        <f t="shared" si="3"/>
        <v>#DIV/0!</v>
      </c>
      <c r="O24" s="226">
        <f t="shared" si="4"/>
        <v>44694.8</v>
      </c>
      <c r="P24" s="226" t="e">
        <f t="shared" si="0"/>
        <v>#DIV/0!</v>
      </c>
      <c r="Q24" s="226"/>
      <c r="R24" s="249" t="e">
        <f t="shared" si="5"/>
        <v>#DIV/0!</v>
      </c>
      <c r="S24" s="214"/>
      <c r="T24" s="214"/>
      <c r="U24" s="214"/>
      <c r="V24" s="214"/>
      <c r="W24" s="214"/>
      <c r="X24" s="214"/>
      <c r="Y24" s="214"/>
      <c r="Z24" s="214"/>
      <c r="AA24" s="214"/>
    </row>
    <row r="25" spans="1:27" ht="15.75" customHeight="1" x14ac:dyDescent="0.2">
      <c r="A25" s="225" t="s">
        <v>109</v>
      </c>
      <c r="B25" s="214" t="s">
        <v>121</v>
      </c>
      <c r="C25" s="226">
        <v>20</v>
      </c>
      <c r="D25" s="227">
        <v>86</v>
      </c>
      <c r="E25" s="227">
        <v>202</v>
      </c>
      <c r="F25" s="247">
        <f t="shared" si="1"/>
        <v>134.88372093023258</v>
      </c>
      <c r="G25" s="226"/>
      <c r="H25" s="227">
        <v>258</v>
      </c>
      <c r="I25" s="226">
        <v>711</v>
      </c>
      <c r="J25" s="248">
        <f t="shared" si="2"/>
        <v>175.58139534883722</v>
      </c>
      <c r="K25" s="226">
        <v>1338085.44</v>
      </c>
      <c r="L25" s="227">
        <v>3085557.142857139</v>
      </c>
      <c r="M25" s="226">
        <v>4076400</v>
      </c>
      <c r="N25" s="248">
        <f t="shared" si="3"/>
        <v>32.112283495918945</v>
      </c>
      <c r="O25" s="226">
        <f t="shared" si="4"/>
        <v>66904.271999999997</v>
      </c>
      <c r="P25" s="226">
        <f t="shared" si="0"/>
        <v>35878.571428571384</v>
      </c>
      <c r="Q25" s="226">
        <f t="shared" si="0"/>
        <v>20180.198019801981</v>
      </c>
      <c r="R25" s="249">
        <f t="shared" si="5"/>
        <v>-43.754176333420645</v>
      </c>
      <c r="S25" s="214"/>
      <c r="T25" s="214"/>
      <c r="U25" s="214"/>
      <c r="V25" s="214"/>
      <c r="W25" s="214"/>
      <c r="X25" s="214"/>
      <c r="Y25" s="214"/>
      <c r="Z25" s="214"/>
      <c r="AA25" s="214"/>
    </row>
    <row r="26" spans="1:27" ht="15.75" customHeight="1" x14ac:dyDescent="0.2">
      <c r="A26" s="240" t="s">
        <v>402</v>
      </c>
      <c r="B26" s="241" t="s">
        <v>404</v>
      </c>
      <c r="C26" s="242">
        <f t="shared" ref="C26" si="8">SUM(C14:C25)</f>
        <v>732</v>
      </c>
      <c r="D26" s="242">
        <f>SUM(D14:D25)</f>
        <v>1053</v>
      </c>
      <c r="E26" s="242">
        <f>SUM(E14:E25)</f>
        <v>1805</v>
      </c>
      <c r="F26" s="243">
        <f t="shared" si="1"/>
        <v>71.415004748338077</v>
      </c>
      <c r="G26" s="242">
        <f>SUM(G14:G25)</f>
        <v>1919</v>
      </c>
      <c r="H26" s="242">
        <f t="shared" ref="H26:L26" si="9">SUM(H14:H25)</f>
        <v>2849.5327044025162</v>
      </c>
      <c r="I26" s="242">
        <f>SUM(I14:I25)</f>
        <v>5509</v>
      </c>
      <c r="J26" s="244">
        <f t="shared" si="2"/>
        <v>93.329944642804691</v>
      </c>
      <c r="K26" s="242">
        <f>SUM(K14:K25)</f>
        <v>40449698.810319416</v>
      </c>
      <c r="L26" s="242">
        <f t="shared" si="9"/>
        <v>38927493.497849368</v>
      </c>
      <c r="M26" s="242">
        <f>SUM(M14:M25)</f>
        <v>53898226.190476201</v>
      </c>
      <c r="N26" s="244">
        <f t="shared" si="3"/>
        <v>38.457992918177283</v>
      </c>
      <c r="O26" s="242">
        <f t="shared" si="4"/>
        <v>55259.15138021778</v>
      </c>
      <c r="P26" s="242">
        <f t="shared" si="0"/>
        <v>36968.179959970912</v>
      </c>
      <c r="Q26" s="242">
        <f t="shared" si="0"/>
        <v>29860.513124917565</v>
      </c>
      <c r="R26" s="245">
        <f t="shared" si="5"/>
        <v>-19.226445128620117</v>
      </c>
      <c r="S26" s="214"/>
      <c r="T26" s="246"/>
      <c r="U26" s="246"/>
      <c r="V26" s="246"/>
      <c r="W26" s="246"/>
      <c r="X26" s="246"/>
      <c r="Y26" s="246"/>
      <c r="Z26" s="246"/>
      <c r="AA26" s="246"/>
    </row>
    <row r="27" spans="1:27" ht="15.75" customHeight="1" x14ac:dyDescent="0.2">
      <c r="A27" s="225" t="s">
        <v>7</v>
      </c>
      <c r="B27" s="214" t="s">
        <v>82</v>
      </c>
      <c r="C27" s="226">
        <v>0</v>
      </c>
      <c r="D27" s="227">
        <v>0</v>
      </c>
      <c r="E27" s="227">
        <v>0</v>
      </c>
      <c r="F27" s="247" t="e">
        <f t="shared" si="1"/>
        <v>#DIV/0!</v>
      </c>
      <c r="G27" s="226"/>
      <c r="H27" s="227">
        <v>0</v>
      </c>
      <c r="I27" s="226">
        <v>0</v>
      </c>
      <c r="J27" s="248" t="e">
        <f t="shared" si="2"/>
        <v>#DIV/0!</v>
      </c>
      <c r="K27" s="226">
        <v>0</v>
      </c>
      <c r="L27" s="227">
        <v>0</v>
      </c>
      <c r="M27" s="226">
        <v>0</v>
      </c>
      <c r="N27" s="248" t="e">
        <f t="shared" si="3"/>
        <v>#DIV/0!</v>
      </c>
      <c r="O27" s="226" t="e">
        <f t="shared" si="4"/>
        <v>#DIV/0!</v>
      </c>
      <c r="P27" s="226" t="e">
        <f t="shared" si="0"/>
        <v>#DIV/0!</v>
      </c>
      <c r="Q27" s="226" t="e">
        <f t="shared" si="0"/>
        <v>#DIV/0!</v>
      </c>
      <c r="R27" s="249" t="e">
        <f t="shared" si="5"/>
        <v>#DIV/0!</v>
      </c>
      <c r="S27" s="214"/>
      <c r="T27" s="214"/>
      <c r="U27" s="214"/>
      <c r="V27" s="214"/>
      <c r="W27" s="214"/>
      <c r="X27" s="214"/>
      <c r="Y27" s="214"/>
      <c r="Z27" s="214"/>
      <c r="AA27" s="214"/>
    </row>
    <row r="28" spans="1:27" ht="15.75" customHeight="1" x14ac:dyDescent="0.2">
      <c r="A28" s="225" t="s">
        <v>7</v>
      </c>
      <c r="B28" s="214" t="s">
        <v>9</v>
      </c>
      <c r="C28" s="226">
        <v>27</v>
      </c>
      <c r="D28" s="227">
        <v>40</v>
      </c>
      <c r="E28" s="227">
        <v>40</v>
      </c>
      <c r="F28" s="247">
        <f t="shared" si="1"/>
        <v>0</v>
      </c>
      <c r="G28" s="226">
        <v>62</v>
      </c>
      <c r="H28" s="227">
        <v>97.435897435897431</v>
      </c>
      <c r="I28" s="226">
        <v>80</v>
      </c>
      <c r="J28" s="248">
        <f t="shared" si="2"/>
        <v>-17.894736842105264</v>
      </c>
      <c r="K28" s="226">
        <v>352693.8</v>
      </c>
      <c r="L28" s="227">
        <v>645333.33333333349</v>
      </c>
      <c r="M28" s="226">
        <v>576000</v>
      </c>
      <c r="N28" s="248">
        <f t="shared" si="3"/>
        <v>-10.743801652892582</v>
      </c>
      <c r="O28" s="226">
        <f t="shared" si="4"/>
        <v>13062.733333333334</v>
      </c>
      <c r="P28" s="226">
        <f t="shared" si="0"/>
        <v>16133.333333333338</v>
      </c>
      <c r="Q28" s="226">
        <f t="shared" si="0"/>
        <v>14400</v>
      </c>
      <c r="R28" s="249">
        <f t="shared" si="5"/>
        <v>-10.743801652892582</v>
      </c>
      <c r="S28" s="214"/>
      <c r="T28" s="214"/>
      <c r="U28" s="214"/>
      <c r="V28" s="214"/>
      <c r="W28" s="214"/>
      <c r="X28" s="214"/>
      <c r="Y28" s="214"/>
      <c r="Z28" s="214"/>
      <c r="AA28" s="214"/>
    </row>
    <row r="29" spans="1:27" ht="15.75" customHeight="1" x14ac:dyDescent="0.2">
      <c r="A29" s="225" t="s">
        <v>7</v>
      </c>
      <c r="B29" s="214" t="s">
        <v>10</v>
      </c>
      <c r="C29" s="226">
        <v>0</v>
      </c>
      <c r="D29" s="227">
        <v>0</v>
      </c>
      <c r="E29" s="227">
        <v>0</v>
      </c>
      <c r="F29" s="247" t="e">
        <f t="shared" si="1"/>
        <v>#DIV/0!</v>
      </c>
      <c r="G29" s="226"/>
      <c r="H29" s="227">
        <v>0</v>
      </c>
      <c r="I29" s="226">
        <v>0</v>
      </c>
      <c r="J29" s="248" t="e">
        <f t="shared" si="2"/>
        <v>#DIV/0!</v>
      </c>
      <c r="K29" s="226">
        <v>0</v>
      </c>
      <c r="L29" s="227">
        <v>0</v>
      </c>
      <c r="M29" s="226">
        <v>0</v>
      </c>
      <c r="N29" s="248" t="e">
        <f t="shared" si="3"/>
        <v>#DIV/0!</v>
      </c>
      <c r="O29" s="226" t="e">
        <f t="shared" si="4"/>
        <v>#DIV/0!</v>
      </c>
      <c r="P29" s="226" t="e">
        <f t="shared" si="0"/>
        <v>#DIV/0!</v>
      </c>
      <c r="Q29" s="226" t="e">
        <f t="shared" si="0"/>
        <v>#DIV/0!</v>
      </c>
      <c r="R29" s="249" t="e">
        <f t="shared" si="5"/>
        <v>#DIV/0!</v>
      </c>
      <c r="S29" s="214"/>
      <c r="T29" s="214"/>
      <c r="U29" s="214"/>
      <c r="V29" s="214"/>
      <c r="W29" s="214"/>
      <c r="X29" s="214"/>
      <c r="Y29" s="214"/>
      <c r="Z29" s="214"/>
      <c r="AA29" s="214"/>
    </row>
    <row r="30" spans="1:27" ht="15.75" customHeight="1" x14ac:dyDescent="0.2">
      <c r="A30" s="225" t="s">
        <v>7</v>
      </c>
      <c r="B30" s="214" t="s">
        <v>123</v>
      </c>
      <c r="C30" s="226">
        <v>360</v>
      </c>
      <c r="D30" s="227">
        <v>436</v>
      </c>
      <c r="E30" s="227">
        <v>252</v>
      </c>
      <c r="F30" s="247">
        <f t="shared" si="1"/>
        <v>-42.201834862385326</v>
      </c>
      <c r="G30" s="226">
        <v>496</v>
      </c>
      <c r="H30" s="227">
        <v>965.96451914098964</v>
      </c>
      <c r="I30" s="226">
        <v>619</v>
      </c>
      <c r="J30" s="248">
        <f t="shared" si="2"/>
        <v>-35.918971376871824</v>
      </c>
      <c r="K30" s="226">
        <v>8064349.8869565213</v>
      </c>
      <c r="L30" s="227">
        <v>11664267.732026141</v>
      </c>
      <c r="M30" s="226">
        <v>6664612.9120879108</v>
      </c>
      <c r="N30" s="248">
        <f t="shared" si="3"/>
        <v>-42.862997787772542</v>
      </c>
      <c r="O30" s="226">
        <f t="shared" si="4"/>
        <v>22400.971908212559</v>
      </c>
      <c r="P30" s="226">
        <f t="shared" si="0"/>
        <v>26752.907642261791</v>
      </c>
      <c r="Q30" s="226">
        <f t="shared" si="0"/>
        <v>26446.876635269487</v>
      </c>
      <c r="R30" s="249">
        <f t="shared" si="5"/>
        <v>-1.1439168074159678</v>
      </c>
      <c r="S30" s="214"/>
      <c r="T30" s="214"/>
      <c r="U30" s="214"/>
      <c r="V30" s="214"/>
      <c r="W30" s="214"/>
      <c r="X30" s="214"/>
      <c r="Y30" s="214"/>
      <c r="Z30" s="214"/>
      <c r="AA30" s="214"/>
    </row>
    <row r="31" spans="1:27" ht="15.75" customHeight="1" x14ac:dyDescent="0.2">
      <c r="A31" s="225" t="s">
        <v>7</v>
      </c>
      <c r="B31" s="214" t="s">
        <v>11</v>
      </c>
      <c r="C31" s="226">
        <v>0</v>
      </c>
      <c r="D31" s="227">
        <v>0</v>
      </c>
      <c r="E31" s="227">
        <v>8</v>
      </c>
      <c r="F31" s="247" t="e">
        <f t="shared" si="1"/>
        <v>#DIV/0!</v>
      </c>
      <c r="G31" s="226"/>
      <c r="H31" s="227">
        <v>0</v>
      </c>
      <c r="I31" s="250">
        <v>0</v>
      </c>
      <c r="J31" s="248" t="e">
        <f t="shared" si="2"/>
        <v>#DIV/0!</v>
      </c>
      <c r="K31" s="226">
        <v>0</v>
      </c>
      <c r="L31" s="227">
        <v>0</v>
      </c>
      <c r="M31" s="226">
        <v>80000</v>
      </c>
      <c r="N31" s="248" t="e">
        <f t="shared" si="3"/>
        <v>#DIV/0!</v>
      </c>
      <c r="O31" s="226" t="e">
        <f t="shared" si="4"/>
        <v>#DIV/0!</v>
      </c>
      <c r="P31" s="226" t="e">
        <f t="shared" si="0"/>
        <v>#DIV/0!</v>
      </c>
      <c r="Q31" s="226">
        <f t="shared" si="0"/>
        <v>10000</v>
      </c>
      <c r="R31" s="249" t="e">
        <f t="shared" si="5"/>
        <v>#DIV/0!</v>
      </c>
      <c r="S31" s="214"/>
      <c r="T31" s="214"/>
      <c r="U31" s="214"/>
      <c r="V31" s="214"/>
      <c r="W31" s="214"/>
      <c r="X31" s="214"/>
      <c r="Y31" s="214"/>
      <c r="Z31" s="214"/>
      <c r="AA31" s="214"/>
    </row>
    <row r="32" spans="1:27" ht="15.75" customHeight="1" x14ac:dyDescent="0.2">
      <c r="A32" s="225" t="s">
        <v>7</v>
      </c>
      <c r="B32" s="214" t="s">
        <v>405</v>
      </c>
      <c r="C32" s="226">
        <v>0</v>
      </c>
      <c r="D32" s="227">
        <v>0</v>
      </c>
      <c r="E32" s="227">
        <v>0</v>
      </c>
      <c r="F32" s="247" t="e">
        <f t="shared" si="1"/>
        <v>#DIV/0!</v>
      </c>
      <c r="G32" s="226"/>
      <c r="H32" s="227">
        <v>0</v>
      </c>
      <c r="I32" s="226">
        <v>0</v>
      </c>
      <c r="J32" s="248" t="e">
        <f t="shared" si="2"/>
        <v>#DIV/0!</v>
      </c>
      <c r="K32" s="226"/>
      <c r="L32" s="227">
        <v>0</v>
      </c>
      <c r="M32" s="226">
        <v>0</v>
      </c>
      <c r="N32" s="248" t="e">
        <f t="shared" si="3"/>
        <v>#DIV/0!</v>
      </c>
      <c r="O32" s="226" t="e">
        <f t="shared" si="4"/>
        <v>#DIV/0!</v>
      </c>
      <c r="P32" s="226" t="e">
        <f t="shared" si="0"/>
        <v>#DIV/0!</v>
      </c>
      <c r="Q32" s="226" t="e">
        <f t="shared" si="0"/>
        <v>#DIV/0!</v>
      </c>
      <c r="R32" s="249" t="e">
        <f t="shared" si="5"/>
        <v>#DIV/0!</v>
      </c>
      <c r="S32" s="214"/>
      <c r="T32" s="214"/>
      <c r="U32" s="214"/>
      <c r="V32" s="214"/>
      <c r="W32" s="214"/>
      <c r="X32" s="214"/>
      <c r="Y32" s="214"/>
      <c r="Z32" s="214"/>
      <c r="AA32" s="214"/>
    </row>
    <row r="33" spans="1:27" ht="15.75" customHeight="1" x14ac:dyDescent="0.2">
      <c r="A33" s="225" t="s">
        <v>7</v>
      </c>
      <c r="B33" s="214" t="s">
        <v>124</v>
      </c>
      <c r="C33" s="226">
        <v>40</v>
      </c>
      <c r="D33" s="227">
        <v>20</v>
      </c>
      <c r="E33" s="227">
        <v>47</v>
      </c>
      <c r="F33" s="247">
        <f t="shared" si="1"/>
        <v>135</v>
      </c>
      <c r="G33" s="226">
        <v>55</v>
      </c>
      <c r="H33" s="227">
        <v>73.333333333333329</v>
      </c>
      <c r="I33" s="226">
        <v>94</v>
      </c>
      <c r="J33" s="248">
        <f t="shared" si="2"/>
        <v>28.181818181818198</v>
      </c>
      <c r="K33" s="226">
        <v>949365.87315200001</v>
      </c>
      <c r="L33" s="227">
        <v>464166.66666666651</v>
      </c>
      <c r="M33" s="226">
        <v>562433.33333333337</v>
      </c>
      <c r="N33" s="248">
        <f t="shared" si="3"/>
        <v>21.170556552962339</v>
      </c>
      <c r="O33" s="226">
        <f t="shared" si="4"/>
        <v>23734.1468288</v>
      </c>
      <c r="P33" s="226">
        <f t="shared" si="0"/>
        <v>23208.333333333325</v>
      </c>
      <c r="Q33" s="226">
        <f t="shared" si="0"/>
        <v>11966.666666666668</v>
      </c>
      <c r="R33" s="249">
        <f t="shared" si="5"/>
        <v>-48.438061041292613</v>
      </c>
      <c r="S33" s="214"/>
      <c r="T33" s="214"/>
      <c r="U33" s="214"/>
      <c r="V33" s="214"/>
      <c r="W33" s="214"/>
      <c r="X33" s="214"/>
      <c r="Y33" s="214"/>
      <c r="Z33" s="214"/>
      <c r="AA33" s="214"/>
    </row>
    <row r="34" spans="1:27" ht="15.75" customHeight="1" x14ac:dyDescent="0.2">
      <c r="A34" s="225" t="s">
        <v>7</v>
      </c>
      <c r="B34" s="214" t="s">
        <v>8</v>
      </c>
      <c r="C34" s="226">
        <v>0</v>
      </c>
      <c r="D34" s="227">
        <v>13</v>
      </c>
      <c r="E34" s="227">
        <v>55</v>
      </c>
      <c r="F34" s="247">
        <f t="shared" si="1"/>
        <v>323.07692307692309</v>
      </c>
      <c r="G34" s="226"/>
      <c r="H34" s="227">
        <v>27.21</v>
      </c>
      <c r="I34" s="226">
        <v>165</v>
      </c>
      <c r="J34" s="248">
        <f t="shared" si="2"/>
        <v>506.39470782800436</v>
      </c>
      <c r="K34" s="226">
        <v>0</v>
      </c>
      <c r="L34" s="227">
        <v>176540</v>
      </c>
      <c r="M34" s="226">
        <v>575300</v>
      </c>
      <c r="N34" s="248">
        <f t="shared" si="3"/>
        <v>225.87515577206298</v>
      </c>
      <c r="O34" s="226" t="e">
        <f t="shared" si="4"/>
        <v>#DIV/0!</v>
      </c>
      <c r="P34" s="226">
        <f t="shared" si="0"/>
        <v>13580</v>
      </c>
      <c r="Q34" s="226">
        <f t="shared" si="0"/>
        <v>10460</v>
      </c>
      <c r="R34" s="249">
        <f t="shared" si="5"/>
        <v>-22.974963181148745</v>
      </c>
      <c r="S34" s="214"/>
      <c r="T34" s="214"/>
      <c r="U34" s="214"/>
      <c r="V34" s="214"/>
      <c r="W34" s="214"/>
      <c r="X34" s="214"/>
      <c r="Y34" s="214"/>
      <c r="Z34" s="214"/>
      <c r="AA34" s="214"/>
    </row>
    <row r="35" spans="1:27" ht="15.75" customHeight="1" x14ac:dyDescent="0.2">
      <c r="A35" s="225" t="s">
        <v>7</v>
      </c>
      <c r="B35" s="214" t="s">
        <v>125</v>
      </c>
      <c r="C35" s="226">
        <v>0</v>
      </c>
      <c r="D35" s="227">
        <v>350</v>
      </c>
      <c r="E35" s="227">
        <v>120</v>
      </c>
      <c r="F35" s="247">
        <f t="shared" si="1"/>
        <v>-65.714285714285708</v>
      </c>
      <c r="G35" s="226"/>
      <c r="H35" s="227">
        <v>597.56097560975604</v>
      </c>
      <c r="I35" s="226">
        <v>360</v>
      </c>
      <c r="J35" s="248">
        <f t="shared" si="2"/>
        <v>-39.755102040816325</v>
      </c>
      <c r="K35" s="226">
        <v>0</v>
      </c>
      <c r="L35" s="227">
        <v>4638072.7272727285</v>
      </c>
      <c r="M35" s="226">
        <v>4684235.2941176472</v>
      </c>
      <c r="N35" s="248">
        <f t="shared" si="3"/>
        <v>0.99529631291623843</v>
      </c>
      <c r="O35" s="226" t="e">
        <f t="shared" si="4"/>
        <v>#DIV/0!</v>
      </c>
      <c r="P35" s="226">
        <f t="shared" si="0"/>
        <v>13251.636363636368</v>
      </c>
      <c r="Q35" s="226">
        <f t="shared" si="0"/>
        <v>39035.294117647063</v>
      </c>
      <c r="R35" s="249">
        <f t="shared" si="5"/>
        <v>194.5696142460057</v>
      </c>
      <c r="S35" s="214"/>
      <c r="T35" s="214"/>
      <c r="U35" s="214"/>
      <c r="V35" s="214"/>
      <c r="W35" s="214"/>
      <c r="X35" s="214"/>
      <c r="Y35" s="214"/>
      <c r="Z35" s="214"/>
      <c r="AA35" s="214"/>
    </row>
    <row r="36" spans="1:27" ht="15.75" customHeight="1" x14ac:dyDescent="0.2">
      <c r="A36" s="225" t="s">
        <v>7</v>
      </c>
      <c r="B36" s="214" t="s">
        <v>209</v>
      </c>
      <c r="C36" s="226">
        <v>0</v>
      </c>
      <c r="D36" s="227">
        <v>120</v>
      </c>
      <c r="E36" s="227">
        <v>180</v>
      </c>
      <c r="F36" s="247">
        <f t="shared" si="1"/>
        <v>50</v>
      </c>
      <c r="G36" s="226"/>
      <c r="H36" s="227">
        <v>323.78947368421052</v>
      </c>
      <c r="I36" s="226">
        <v>620</v>
      </c>
      <c r="J36" s="248">
        <f t="shared" si="2"/>
        <v>91.482444733420024</v>
      </c>
      <c r="K36" s="226"/>
      <c r="L36" s="227">
        <v>1339989.7435897435</v>
      </c>
      <c r="M36" s="226">
        <v>3417927.2727272729</v>
      </c>
      <c r="N36" s="248">
        <f t="shared" si="3"/>
        <v>155.07115178142129</v>
      </c>
      <c r="O36" s="226" t="e">
        <f t="shared" si="4"/>
        <v>#DIV/0!</v>
      </c>
      <c r="P36" s="226">
        <f t="shared" si="0"/>
        <v>11166.581196581195</v>
      </c>
      <c r="Q36" s="226">
        <f t="shared" si="0"/>
        <v>18988.484848484848</v>
      </c>
      <c r="R36" s="249">
        <f t="shared" si="5"/>
        <v>70.047434520947533</v>
      </c>
      <c r="S36" s="214"/>
      <c r="T36" s="214"/>
      <c r="U36" s="214"/>
      <c r="V36" s="214"/>
      <c r="W36" s="214"/>
      <c r="X36" s="214"/>
      <c r="Y36" s="214"/>
      <c r="Z36" s="214"/>
      <c r="AA36" s="214"/>
    </row>
    <row r="37" spans="1:27" ht="15.75" customHeight="1" x14ac:dyDescent="0.2">
      <c r="A37" s="225" t="s">
        <v>7</v>
      </c>
      <c r="B37" s="214" t="s">
        <v>83</v>
      </c>
      <c r="C37" s="226">
        <v>0</v>
      </c>
      <c r="D37" s="227">
        <v>0</v>
      </c>
      <c r="E37" s="227">
        <v>0</v>
      </c>
      <c r="F37" s="247" t="e">
        <f t="shared" si="1"/>
        <v>#DIV/0!</v>
      </c>
      <c r="G37" s="226"/>
      <c r="H37" s="227">
        <v>0</v>
      </c>
      <c r="I37" s="226">
        <v>0</v>
      </c>
      <c r="J37" s="248" t="e">
        <f t="shared" si="2"/>
        <v>#DIV/0!</v>
      </c>
      <c r="K37" s="226">
        <v>0</v>
      </c>
      <c r="L37" s="227">
        <v>0</v>
      </c>
      <c r="M37" s="226">
        <v>0</v>
      </c>
      <c r="N37" s="248" t="e">
        <f t="shared" si="3"/>
        <v>#DIV/0!</v>
      </c>
      <c r="O37" s="226" t="e">
        <f t="shared" si="4"/>
        <v>#DIV/0!</v>
      </c>
      <c r="P37" s="226" t="e">
        <f t="shared" si="0"/>
        <v>#DIV/0!</v>
      </c>
      <c r="Q37" s="226" t="e">
        <f t="shared" si="0"/>
        <v>#DIV/0!</v>
      </c>
      <c r="R37" s="249" t="e">
        <f t="shared" si="5"/>
        <v>#DIV/0!</v>
      </c>
      <c r="S37" s="214"/>
      <c r="T37" s="214"/>
      <c r="U37" s="214"/>
      <c r="V37" s="214"/>
      <c r="W37" s="214"/>
      <c r="X37" s="214"/>
      <c r="Y37" s="214"/>
      <c r="Z37" s="214"/>
      <c r="AA37" s="214"/>
    </row>
    <row r="38" spans="1:27" ht="15.75" customHeight="1" x14ac:dyDescent="0.2">
      <c r="A38" s="240" t="s">
        <v>7</v>
      </c>
      <c r="B38" s="241" t="s">
        <v>402</v>
      </c>
      <c r="C38" s="242">
        <f t="shared" ref="C38" si="10">SUM(C27:C37)</f>
        <v>427</v>
      </c>
      <c r="D38" s="242">
        <f>SUM(D27:D37)</f>
        <v>979</v>
      </c>
      <c r="E38" s="242">
        <f>SUM(E27:E37)</f>
        <v>702</v>
      </c>
      <c r="F38" s="243">
        <f t="shared" si="1"/>
        <v>-28.294177732379978</v>
      </c>
      <c r="G38" s="242">
        <f>SUM(G27:G37)</f>
        <v>613</v>
      </c>
      <c r="H38" s="242">
        <f t="shared" ref="H38:L38" si="11">SUM(H27:H37)</f>
        <v>2085.294199204187</v>
      </c>
      <c r="I38" s="242">
        <f>SUM(I27:I37)</f>
        <v>1938</v>
      </c>
      <c r="J38" s="244">
        <f t="shared" si="2"/>
        <v>-7.0634733104038228</v>
      </c>
      <c r="K38" s="242">
        <f>SUM(K27:K37)</f>
        <v>9366409.560108522</v>
      </c>
      <c r="L38" s="242">
        <f t="shared" si="11"/>
        <v>18928370.202888615</v>
      </c>
      <c r="M38" s="242">
        <f>SUM(M27:M37)</f>
        <v>16560508.812266164</v>
      </c>
      <c r="N38" s="244">
        <f t="shared" si="3"/>
        <v>-12.509589390116105</v>
      </c>
      <c r="O38" s="242">
        <f t="shared" si="4"/>
        <v>21935.385386671012</v>
      </c>
      <c r="P38" s="242">
        <f t="shared" si="0"/>
        <v>19334.392444217177</v>
      </c>
      <c r="Q38" s="242">
        <f t="shared" si="0"/>
        <v>23590.468393541545</v>
      </c>
      <c r="R38" s="245">
        <f t="shared" si="5"/>
        <v>22.012980038570284</v>
      </c>
      <c r="S38" s="214"/>
      <c r="T38" s="246"/>
      <c r="U38" s="246"/>
      <c r="V38" s="246"/>
      <c r="W38" s="246"/>
      <c r="X38" s="246"/>
      <c r="Y38" s="246"/>
      <c r="Z38" s="246"/>
      <c r="AA38" s="246"/>
    </row>
    <row r="39" spans="1:27" ht="15.75" customHeight="1" x14ac:dyDescent="0.2">
      <c r="A39" s="225" t="s">
        <v>13</v>
      </c>
      <c r="B39" s="214" t="s">
        <v>14</v>
      </c>
      <c r="C39" s="226">
        <v>115</v>
      </c>
      <c r="D39" s="226">
        <v>80</v>
      </c>
      <c r="E39" s="226">
        <v>90</v>
      </c>
      <c r="F39" s="247">
        <f t="shared" si="1"/>
        <v>12.5</v>
      </c>
      <c r="G39" s="226">
        <v>377</v>
      </c>
      <c r="H39" s="227">
        <v>179.28571428571428</v>
      </c>
      <c r="I39" s="226">
        <v>330</v>
      </c>
      <c r="J39" s="248">
        <f t="shared" si="2"/>
        <v>84.063745019920333</v>
      </c>
      <c r="K39" s="226"/>
      <c r="L39" s="227">
        <v>3430719.9999999986</v>
      </c>
      <c r="M39" s="226">
        <v>1340239.605141887</v>
      </c>
      <c r="N39" s="248">
        <f t="shared" si="3"/>
        <v>-60.934159443443725</v>
      </c>
      <c r="O39" s="226">
        <f t="shared" si="4"/>
        <v>0</v>
      </c>
      <c r="P39" s="226">
        <f t="shared" si="4"/>
        <v>42883.999999999985</v>
      </c>
      <c r="Q39" s="226">
        <f t="shared" si="4"/>
        <v>14891.551168243188</v>
      </c>
      <c r="R39" s="249">
        <f t="shared" si="5"/>
        <v>-65.274808394172197</v>
      </c>
      <c r="S39" s="214"/>
      <c r="T39" s="214"/>
      <c r="U39" s="214"/>
      <c r="V39" s="214"/>
      <c r="W39" s="214"/>
      <c r="X39" s="214"/>
      <c r="Y39" s="214"/>
      <c r="Z39" s="214"/>
      <c r="AA39" s="214"/>
    </row>
    <row r="40" spans="1:27" ht="15.75" customHeight="1" x14ac:dyDescent="0.2">
      <c r="A40" s="225" t="s">
        <v>13</v>
      </c>
      <c r="B40" s="214" t="s">
        <v>15</v>
      </c>
      <c r="C40" s="226">
        <v>0</v>
      </c>
      <c r="D40" s="226">
        <v>30</v>
      </c>
      <c r="E40" s="226">
        <v>0</v>
      </c>
      <c r="F40" s="247">
        <f t="shared" si="1"/>
        <v>-100</v>
      </c>
      <c r="G40" s="226">
        <v>0</v>
      </c>
      <c r="H40" s="227">
        <v>77.142857142857153</v>
      </c>
      <c r="I40" s="226">
        <v>0</v>
      </c>
      <c r="J40" s="248">
        <f t="shared" si="2"/>
        <v>-100</v>
      </c>
      <c r="K40" s="226"/>
      <c r="L40" s="227">
        <v>497325</v>
      </c>
      <c r="M40" s="226">
        <v>0</v>
      </c>
      <c r="N40" s="248">
        <f>(M40/L40-1)*100</f>
        <v>-100</v>
      </c>
      <c r="O40" s="226" t="e">
        <f t="shared" ref="O40:Q55" si="12">K40/C40</f>
        <v>#DIV/0!</v>
      </c>
      <c r="P40" s="226">
        <f t="shared" si="12"/>
        <v>16577.5</v>
      </c>
      <c r="Q40" s="226" t="e">
        <f t="shared" si="12"/>
        <v>#DIV/0!</v>
      </c>
      <c r="R40" s="249" t="e">
        <f t="shared" si="5"/>
        <v>#DIV/0!</v>
      </c>
      <c r="S40" s="214"/>
      <c r="T40" s="214"/>
      <c r="U40" s="214"/>
      <c r="V40" s="214"/>
      <c r="W40" s="214"/>
      <c r="X40" s="214"/>
      <c r="Y40" s="214"/>
      <c r="Z40" s="214"/>
      <c r="AA40" s="214"/>
    </row>
    <row r="41" spans="1:27" ht="15.75" customHeight="1" x14ac:dyDescent="0.2">
      <c r="A41" s="225" t="s">
        <v>13</v>
      </c>
      <c r="B41" s="214" t="s">
        <v>16</v>
      </c>
      <c r="C41" s="226">
        <v>1241</v>
      </c>
      <c r="D41" s="226">
        <v>855</v>
      </c>
      <c r="E41" s="226">
        <v>718</v>
      </c>
      <c r="F41" s="247">
        <f t="shared" si="1"/>
        <v>-16.023391812865494</v>
      </c>
      <c r="G41" s="226">
        <v>3838</v>
      </c>
      <c r="H41" s="227">
        <v>2226.1888888888889</v>
      </c>
      <c r="I41" s="226">
        <v>2258.7619047619046</v>
      </c>
      <c r="J41" s="248">
        <f t="shared" si="2"/>
        <v>1.463173948787122</v>
      </c>
      <c r="K41" s="226"/>
      <c r="L41" s="227">
        <v>43518346.293932989</v>
      </c>
      <c r="M41" s="226">
        <v>35957900.488400489</v>
      </c>
      <c r="N41" s="248">
        <f>(M41/L41-1)*100</f>
        <v>-17.373008051518081</v>
      </c>
      <c r="O41" s="226">
        <f t="shared" si="12"/>
        <v>0</v>
      </c>
      <c r="P41" s="226">
        <f t="shared" si="12"/>
        <v>50898.650636178936</v>
      </c>
      <c r="Q41" s="226">
        <f t="shared" si="12"/>
        <v>50080.641348747202</v>
      </c>
      <c r="R41" s="249">
        <f t="shared" si="5"/>
        <v>-1.6071335432422895</v>
      </c>
      <c r="S41" s="214"/>
      <c r="T41" s="214"/>
      <c r="U41" s="214"/>
      <c r="V41" s="214"/>
      <c r="W41" s="214"/>
      <c r="X41" s="214"/>
      <c r="Y41" s="214"/>
      <c r="Z41" s="214"/>
      <c r="AA41" s="214"/>
    </row>
    <row r="42" spans="1:27" ht="15.75" customHeight="1" x14ac:dyDescent="0.2">
      <c r="A42" s="251" t="s">
        <v>13</v>
      </c>
      <c r="B42" s="252" t="s">
        <v>402</v>
      </c>
      <c r="C42" s="253">
        <f t="shared" ref="C42" si="13">SUM(C39:C41)</f>
        <v>1356</v>
      </c>
      <c r="D42" s="253">
        <f>SUM(D39:D41)</f>
        <v>965</v>
      </c>
      <c r="E42" s="253">
        <f>SUM(E39:E41)</f>
        <v>808</v>
      </c>
      <c r="F42" s="254">
        <f t="shared" si="1"/>
        <v>-16.269430051813472</v>
      </c>
      <c r="G42" s="253">
        <f>SUM(G39:G41)</f>
        <v>4215</v>
      </c>
      <c r="H42" s="253">
        <f t="shared" ref="H42:L42" si="14">SUM(H39:H41)</f>
        <v>2482.6174603174604</v>
      </c>
      <c r="I42" s="253">
        <f>SUM(I39:I41)</f>
        <v>2588.7619047619046</v>
      </c>
      <c r="J42" s="255">
        <f t="shared" si="2"/>
        <v>4.2755054349320032</v>
      </c>
      <c r="K42" s="253">
        <f>SUM(K39:K41)</f>
        <v>0</v>
      </c>
      <c r="L42" s="253">
        <f t="shared" si="14"/>
        <v>47446391.293932989</v>
      </c>
      <c r="M42" s="253">
        <f>SUM(M39:M41)</f>
        <v>37298140.093542375</v>
      </c>
      <c r="N42" s="255">
        <f t="shared" si="3"/>
        <v>-21.388878950817659</v>
      </c>
      <c r="O42" s="253">
        <f t="shared" si="12"/>
        <v>0</v>
      </c>
      <c r="P42" s="253">
        <f t="shared" si="12"/>
        <v>49167.244864179265</v>
      </c>
      <c r="Q42" s="253">
        <f>M42/E42</f>
        <v>46161.064472205908</v>
      </c>
      <c r="R42" s="256">
        <f t="shared" si="5"/>
        <v>-6.1141933014097098</v>
      </c>
      <c r="S42" s="214"/>
      <c r="T42" s="246"/>
      <c r="U42" s="246"/>
      <c r="V42" s="246"/>
      <c r="W42" s="246"/>
      <c r="X42" s="246"/>
      <c r="Y42" s="246"/>
      <c r="Z42" s="246"/>
      <c r="AA42" s="246"/>
    </row>
    <row r="43" spans="1:27" ht="15.75" customHeight="1" x14ac:dyDescent="0.2">
      <c r="A43" s="225" t="s">
        <v>17</v>
      </c>
      <c r="B43" s="214" t="s">
        <v>18</v>
      </c>
      <c r="C43" s="226"/>
      <c r="D43" s="226">
        <v>0</v>
      </c>
      <c r="E43" s="226">
        <v>0</v>
      </c>
      <c r="F43" s="247" t="e">
        <f t="shared" si="1"/>
        <v>#DIV/0!</v>
      </c>
      <c r="G43" s="226"/>
      <c r="H43" s="227">
        <v>0</v>
      </c>
      <c r="I43" s="226">
        <v>0</v>
      </c>
      <c r="J43" s="248" t="e">
        <f t="shared" si="2"/>
        <v>#DIV/0!</v>
      </c>
      <c r="K43" s="226">
        <v>0</v>
      </c>
      <c r="L43" s="227">
        <v>0</v>
      </c>
      <c r="M43" s="226">
        <v>0</v>
      </c>
      <c r="N43" s="248" t="e">
        <f t="shared" si="3"/>
        <v>#DIV/0!</v>
      </c>
      <c r="O43" s="226" t="e">
        <f t="shared" si="12"/>
        <v>#DIV/0!</v>
      </c>
      <c r="P43" s="226" t="e">
        <f t="shared" si="12"/>
        <v>#DIV/0!</v>
      </c>
      <c r="Q43" s="226" t="e">
        <f t="shared" si="12"/>
        <v>#DIV/0!</v>
      </c>
      <c r="R43" s="249" t="e">
        <f t="shared" si="5"/>
        <v>#DIV/0!</v>
      </c>
      <c r="S43" s="214"/>
      <c r="T43" s="214"/>
      <c r="U43" s="214"/>
      <c r="V43" s="214"/>
      <c r="W43" s="214"/>
      <c r="X43" s="214"/>
      <c r="Y43" s="214"/>
      <c r="Z43" s="214"/>
      <c r="AA43" s="214"/>
    </row>
    <row r="44" spans="1:27" ht="15.75" customHeight="1" x14ac:dyDescent="0.2">
      <c r="A44" s="225" t="s">
        <v>17</v>
      </c>
      <c r="B44" s="214" t="s">
        <v>22</v>
      </c>
      <c r="C44" s="226"/>
      <c r="D44" s="226">
        <v>97</v>
      </c>
      <c r="E44" s="226">
        <v>60</v>
      </c>
      <c r="F44" s="247">
        <f t="shared" si="1"/>
        <v>-38.144329896907216</v>
      </c>
      <c r="G44" s="226"/>
      <c r="H44" s="227">
        <v>235.20000000000002</v>
      </c>
      <c r="I44" s="226">
        <v>180</v>
      </c>
      <c r="J44" s="257">
        <f t="shared" si="2"/>
        <v>-23.469387755102044</v>
      </c>
      <c r="K44" s="226">
        <v>0</v>
      </c>
      <c r="L44" s="227">
        <v>2126425</v>
      </c>
      <c r="M44" s="226">
        <v>1441000</v>
      </c>
      <c r="N44" s="248">
        <f t="shared" si="3"/>
        <v>-32.23367859200301</v>
      </c>
      <c r="O44" s="226" t="e">
        <f t="shared" si="12"/>
        <v>#DIV/0!</v>
      </c>
      <c r="P44" s="226">
        <f t="shared" si="12"/>
        <v>21921.907216494845</v>
      </c>
      <c r="Q44" s="226">
        <f t="shared" si="12"/>
        <v>24016.666666666668</v>
      </c>
      <c r="R44" s="249">
        <f t="shared" si="5"/>
        <v>9.5555529429284682</v>
      </c>
      <c r="S44" s="214"/>
      <c r="T44" s="214"/>
      <c r="U44" s="214"/>
      <c r="V44" s="214"/>
      <c r="W44" s="214"/>
      <c r="X44" s="214"/>
      <c r="Y44" s="214"/>
      <c r="Z44" s="214"/>
      <c r="AA44" s="214"/>
    </row>
    <row r="45" spans="1:27" ht="15.75" customHeight="1" x14ac:dyDescent="0.2">
      <c r="A45" s="225" t="s">
        <v>17</v>
      </c>
      <c r="B45" s="214" t="s">
        <v>21</v>
      </c>
      <c r="C45" s="226">
        <v>35</v>
      </c>
      <c r="D45" s="226">
        <v>0</v>
      </c>
      <c r="E45" s="226">
        <v>238</v>
      </c>
      <c r="F45" s="247" t="e">
        <f t="shared" si="1"/>
        <v>#DIV/0!</v>
      </c>
      <c r="G45" s="226">
        <v>41</v>
      </c>
      <c r="H45" s="227">
        <v>0</v>
      </c>
      <c r="I45" s="226">
        <v>476</v>
      </c>
      <c r="J45" s="248" t="e">
        <f t="shared" si="2"/>
        <v>#DIV/0!</v>
      </c>
      <c r="K45" s="226">
        <v>490495.33333333337</v>
      </c>
      <c r="L45" s="227">
        <v>0</v>
      </c>
      <c r="M45" s="226">
        <v>1535100</v>
      </c>
      <c r="N45" s="248" t="e">
        <f t="shared" si="3"/>
        <v>#DIV/0!</v>
      </c>
      <c r="O45" s="226">
        <f t="shared" si="12"/>
        <v>14014.152380952382</v>
      </c>
      <c r="P45" s="226" t="e">
        <f t="shared" si="12"/>
        <v>#DIV/0!</v>
      </c>
      <c r="Q45" s="226">
        <f t="shared" si="12"/>
        <v>6450</v>
      </c>
      <c r="R45" s="249" t="e">
        <f t="shared" si="5"/>
        <v>#DIV/0!</v>
      </c>
      <c r="S45" s="214"/>
      <c r="T45" s="214"/>
      <c r="U45" s="214"/>
      <c r="V45" s="214"/>
      <c r="W45" s="214"/>
      <c r="X45" s="214"/>
      <c r="Y45" s="214"/>
      <c r="Z45" s="214"/>
      <c r="AA45" s="214"/>
    </row>
    <row r="46" spans="1:27" ht="15.75" customHeight="1" x14ac:dyDescent="0.2">
      <c r="A46" s="225" t="s">
        <v>17</v>
      </c>
      <c r="B46" s="214" t="s">
        <v>20</v>
      </c>
      <c r="C46" s="226"/>
      <c r="D46" s="226">
        <v>0</v>
      </c>
      <c r="E46" s="226">
        <v>10</v>
      </c>
      <c r="F46" s="247" t="e">
        <f t="shared" si="1"/>
        <v>#DIV/0!</v>
      </c>
      <c r="G46" s="226"/>
      <c r="H46" s="227">
        <v>0</v>
      </c>
      <c r="I46" s="226">
        <v>30</v>
      </c>
      <c r="J46" s="248" t="e">
        <f t="shared" si="2"/>
        <v>#DIV/0!</v>
      </c>
      <c r="K46" s="226">
        <v>0</v>
      </c>
      <c r="L46" s="227">
        <v>0</v>
      </c>
      <c r="M46" s="226">
        <v>81000</v>
      </c>
      <c r="N46" s="248" t="e">
        <f t="shared" si="3"/>
        <v>#DIV/0!</v>
      </c>
      <c r="O46" s="226" t="e">
        <f t="shared" si="12"/>
        <v>#DIV/0!</v>
      </c>
      <c r="P46" s="226" t="e">
        <f t="shared" si="12"/>
        <v>#DIV/0!</v>
      </c>
      <c r="Q46" s="226">
        <f t="shared" si="12"/>
        <v>8100</v>
      </c>
      <c r="R46" s="249" t="e">
        <f t="shared" si="5"/>
        <v>#DIV/0!</v>
      </c>
      <c r="S46" s="214"/>
      <c r="T46" s="214"/>
      <c r="U46" s="214"/>
      <c r="V46" s="214"/>
      <c r="W46" s="214"/>
      <c r="X46" s="214"/>
      <c r="Y46" s="214"/>
      <c r="Z46" s="214"/>
      <c r="AA46" s="214"/>
    </row>
    <row r="47" spans="1:27" ht="15.75" customHeight="1" x14ac:dyDescent="0.2">
      <c r="A47" s="225" t="s">
        <v>17</v>
      </c>
      <c r="B47" s="214" t="s">
        <v>23</v>
      </c>
      <c r="C47" s="226"/>
      <c r="D47" s="226">
        <v>0</v>
      </c>
      <c r="E47" s="226"/>
      <c r="F47" s="247" t="e">
        <f t="shared" si="1"/>
        <v>#DIV/0!</v>
      </c>
      <c r="G47" s="226"/>
      <c r="H47" s="227">
        <v>0</v>
      </c>
      <c r="I47" s="226">
        <v>0</v>
      </c>
      <c r="J47" s="248" t="e">
        <f t="shared" si="2"/>
        <v>#DIV/0!</v>
      </c>
      <c r="K47" s="226">
        <v>0</v>
      </c>
      <c r="L47" s="227">
        <v>0</v>
      </c>
      <c r="M47" s="226">
        <v>0</v>
      </c>
      <c r="N47" s="248" t="e">
        <f t="shared" si="3"/>
        <v>#DIV/0!</v>
      </c>
      <c r="O47" s="226" t="e">
        <f t="shared" si="12"/>
        <v>#DIV/0!</v>
      </c>
      <c r="P47" s="226" t="e">
        <f t="shared" si="12"/>
        <v>#DIV/0!</v>
      </c>
      <c r="Q47" s="226" t="e">
        <f t="shared" si="12"/>
        <v>#DIV/0!</v>
      </c>
      <c r="R47" s="249" t="e">
        <f t="shared" si="5"/>
        <v>#DIV/0!</v>
      </c>
      <c r="S47" s="214"/>
      <c r="T47" s="214"/>
      <c r="U47" s="214"/>
      <c r="V47" s="214"/>
      <c r="W47" s="214"/>
      <c r="X47" s="214"/>
      <c r="Y47" s="214"/>
      <c r="Z47" s="214"/>
      <c r="AA47" s="214"/>
    </row>
    <row r="48" spans="1:27" ht="15.75" customHeight="1" x14ac:dyDescent="0.2">
      <c r="A48" s="225" t="s">
        <v>17</v>
      </c>
      <c r="B48" s="214" t="s">
        <v>24</v>
      </c>
      <c r="C48" s="226">
        <v>271</v>
      </c>
      <c r="D48" s="226">
        <v>659</v>
      </c>
      <c r="E48" s="226">
        <v>848</v>
      </c>
      <c r="F48" s="247">
        <f t="shared" si="1"/>
        <v>28.67981790591805</v>
      </c>
      <c r="G48" s="226">
        <v>430</v>
      </c>
      <c r="H48" s="227">
        <v>1524.2499999999998</v>
      </c>
      <c r="I48" s="226">
        <v>1881</v>
      </c>
      <c r="J48" s="248">
        <f t="shared" si="2"/>
        <v>23.404953255699535</v>
      </c>
      <c r="K48" s="226">
        <v>8647953.9394036345</v>
      </c>
      <c r="L48" s="227">
        <v>20722085</v>
      </c>
      <c r="M48" s="226">
        <v>25621170</v>
      </c>
      <c r="N48" s="248">
        <f t="shared" si="3"/>
        <v>23.641853606912623</v>
      </c>
      <c r="O48" s="226">
        <f t="shared" si="12"/>
        <v>31911.269149090902</v>
      </c>
      <c r="P48" s="226">
        <f t="shared" si="12"/>
        <v>31444.742033383915</v>
      </c>
      <c r="Q48" s="226">
        <f t="shared" si="12"/>
        <v>30213.643867924529</v>
      </c>
      <c r="R48" s="249">
        <f t="shared" si="5"/>
        <v>-3.915116123873319</v>
      </c>
      <c r="S48" s="214"/>
      <c r="T48" s="214"/>
      <c r="U48" s="214"/>
      <c r="V48" s="214"/>
      <c r="W48" s="214"/>
      <c r="X48" s="214"/>
      <c r="Y48" s="214"/>
      <c r="Z48" s="214"/>
      <c r="AA48" s="214"/>
    </row>
    <row r="49" spans="1:27" ht="15.75" customHeight="1" x14ac:dyDescent="0.2">
      <c r="A49" s="225" t="s">
        <v>17</v>
      </c>
      <c r="B49" s="214" t="s">
        <v>19</v>
      </c>
      <c r="C49" s="226">
        <v>15</v>
      </c>
      <c r="D49" s="258">
        <v>0</v>
      </c>
      <c r="E49" s="258">
        <v>35</v>
      </c>
      <c r="F49" s="247" t="e">
        <f t="shared" si="1"/>
        <v>#DIV/0!</v>
      </c>
      <c r="G49" s="226">
        <v>30</v>
      </c>
      <c r="H49" s="227">
        <v>0</v>
      </c>
      <c r="I49" s="226">
        <v>70</v>
      </c>
      <c r="J49" s="248" t="e">
        <f t="shared" si="2"/>
        <v>#DIV/0!</v>
      </c>
      <c r="K49" s="226">
        <v>755274.84</v>
      </c>
      <c r="L49" s="227">
        <v>0</v>
      </c>
      <c r="M49" s="226">
        <v>350000</v>
      </c>
      <c r="N49" s="248" t="e">
        <f t="shared" si="3"/>
        <v>#DIV/0!</v>
      </c>
      <c r="O49" s="226">
        <f t="shared" si="12"/>
        <v>50351.655999999995</v>
      </c>
      <c r="P49" s="226" t="e">
        <f t="shared" si="12"/>
        <v>#DIV/0!</v>
      </c>
      <c r="Q49" s="226">
        <f t="shared" si="12"/>
        <v>10000</v>
      </c>
      <c r="R49" s="249" t="e">
        <f t="shared" si="5"/>
        <v>#DIV/0!</v>
      </c>
      <c r="S49" s="214"/>
      <c r="T49" s="214"/>
      <c r="U49" s="214"/>
      <c r="V49" s="214"/>
      <c r="W49" s="214"/>
      <c r="X49" s="214"/>
      <c r="Y49" s="214"/>
      <c r="Z49" s="214"/>
      <c r="AA49" s="214"/>
    </row>
    <row r="50" spans="1:27" ht="15.75" customHeight="1" x14ac:dyDescent="0.2">
      <c r="A50" s="240" t="s">
        <v>17</v>
      </c>
      <c r="B50" s="241" t="s">
        <v>402</v>
      </c>
      <c r="C50" s="242">
        <f t="shared" ref="C50" si="15">SUM(C43:C49)</f>
        <v>321</v>
      </c>
      <c r="D50" s="242">
        <f>SUM(D43:D49)</f>
        <v>756</v>
      </c>
      <c r="E50" s="242">
        <f>SUM(E43:E49)</f>
        <v>1191</v>
      </c>
      <c r="F50" s="243">
        <f t="shared" si="1"/>
        <v>57.539682539682538</v>
      </c>
      <c r="G50" s="242">
        <f>SUM(G43:G49)</f>
        <v>501</v>
      </c>
      <c r="H50" s="242">
        <f t="shared" ref="H50:L50" si="16">SUM(H43:H49)</f>
        <v>1759.4499999999998</v>
      </c>
      <c r="I50" s="242">
        <f>SUM(I43:I49)</f>
        <v>2637</v>
      </c>
      <c r="J50" s="244">
        <f t="shared" si="2"/>
        <v>49.876381823865422</v>
      </c>
      <c r="K50" s="242">
        <f>SUM(K43:K49)</f>
        <v>9893724.1127369683</v>
      </c>
      <c r="L50" s="242">
        <f t="shared" si="16"/>
        <v>22848510</v>
      </c>
      <c r="M50" s="242">
        <f>SUM(M43:M49)</f>
        <v>29028270</v>
      </c>
      <c r="N50" s="244">
        <f t="shared" si="3"/>
        <v>27.046665187357945</v>
      </c>
      <c r="O50" s="242">
        <f t="shared" si="12"/>
        <v>30821.570444663452</v>
      </c>
      <c r="P50" s="242">
        <f t="shared" si="12"/>
        <v>30222.896825396827</v>
      </c>
      <c r="Q50" s="242">
        <f>M50/E50</f>
        <v>24373.022670025188</v>
      </c>
      <c r="R50" s="245">
        <f t="shared" si="5"/>
        <v>-19.355769200971785</v>
      </c>
      <c r="S50" s="214"/>
      <c r="T50" s="246"/>
      <c r="U50" s="246"/>
      <c r="V50" s="246"/>
      <c r="W50" s="246"/>
      <c r="X50" s="246"/>
      <c r="Y50" s="246"/>
      <c r="Z50" s="246"/>
      <c r="AA50" s="246"/>
    </row>
    <row r="51" spans="1:27" ht="15.75" customHeight="1" x14ac:dyDescent="0.2">
      <c r="A51" s="225" t="s">
        <v>25</v>
      </c>
      <c r="B51" s="214" t="s">
        <v>26</v>
      </c>
      <c r="C51" s="226"/>
      <c r="D51" s="226">
        <v>0</v>
      </c>
      <c r="E51" s="226">
        <v>0</v>
      </c>
      <c r="F51" s="247" t="e">
        <f t="shared" si="1"/>
        <v>#DIV/0!</v>
      </c>
      <c r="G51" s="226"/>
      <c r="H51" s="227">
        <v>0</v>
      </c>
      <c r="I51" s="226">
        <v>0</v>
      </c>
      <c r="J51" s="248" t="e">
        <f t="shared" si="2"/>
        <v>#DIV/0!</v>
      </c>
      <c r="K51" s="226">
        <v>0</v>
      </c>
      <c r="L51" s="227">
        <v>0</v>
      </c>
      <c r="M51" s="226">
        <v>0</v>
      </c>
      <c r="N51" s="248" t="e">
        <f t="shared" si="3"/>
        <v>#DIV/0!</v>
      </c>
      <c r="O51" s="226" t="e">
        <f t="shared" si="12"/>
        <v>#DIV/0!</v>
      </c>
      <c r="P51" s="226" t="e">
        <f t="shared" si="12"/>
        <v>#DIV/0!</v>
      </c>
      <c r="Q51" s="226" t="e">
        <f t="shared" si="12"/>
        <v>#DIV/0!</v>
      </c>
      <c r="R51" s="249" t="e">
        <f t="shared" si="5"/>
        <v>#DIV/0!</v>
      </c>
      <c r="S51" s="214"/>
      <c r="T51" s="214"/>
      <c r="U51" s="214"/>
      <c r="V51" s="214"/>
      <c r="W51" s="214"/>
      <c r="X51" s="214"/>
      <c r="Y51" s="214"/>
      <c r="Z51" s="214"/>
      <c r="AA51" s="214"/>
    </row>
    <row r="52" spans="1:27" ht="15.75" customHeight="1" x14ac:dyDescent="0.2">
      <c r="A52" s="225" t="s">
        <v>25</v>
      </c>
      <c r="B52" s="214" t="s">
        <v>27</v>
      </c>
      <c r="C52" s="226">
        <v>28</v>
      </c>
      <c r="D52" s="226">
        <v>28</v>
      </c>
      <c r="E52" s="226">
        <v>0</v>
      </c>
      <c r="F52" s="247">
        <f t="shared" si="1"/>
        <v>-100</v>
      </c>
      <c r="G52" s="226">
        <v>75</v>
      </c>
      <c r="H52" s="227">
        <v>75.040000000000006</v>
      </c>
      <c r="I52" s="226">
        <v>0</v>
      </c>
      <c r="J52" s="248">
        <f t="shared" si="2"/>
        <v>-100</v>
      </c>
      <c r="K52" s="226">
        <v>585645.64782080008</v>
      </c>
      <c r="L52" s="227">
        <v>653094.48484848486</v>
      </c>
      <c r="M52" s="226">
        <v>0</v>
      </c>
      <c r="N52" s="248">
        <f t="shared" si="3"/>
        <v>-100</v>
      </c>
      <c r="O52" s="226">
        <f t="shared" si="12"/>
        <v>20915.915993600003</v>
      </c>
      <c r="P52" s="226">
        <f t="shared" si="12"/>
        <v>23324.803030303032</v>
      </c>
      <c r="Q52" s="226" t="e">
        <f t="shared" si="12"/>
        <v>#DIV/0!</v>
      </c>
      <c r="R52" s="249" t="e">
        <f t="shared" si="5"/>
        <v>#DIV/0!</v>
      </c>
      <c r="S52" s="214"/>
      <c r="T52" s="214"/>
      <c r="U52" s="214"/>
      <c r="V52" s="214"/>
      <c r="W52" s="214"/>
      <c r="X52" s="214"/>
      <c r="Y52" s="214"/>
      <c r="Z52" s="214"/>
      <c r="AA52" s="214"/>
    </row>
    <row r="53" spans="1:27" ht="15.75" customHeight="1" x14ac:dyDescent="0.2">
      <c r="A53" s="225" t="s">
        <v>25</v>
      </c>
      <c r="B53" s="214" t="s">
        <v>406</v>
      </c>
      <c r="C53" s="226"/>
      <c r="D53" s="226">
        <v>0</v>
      </c>
      <c r="E53" s="226">
        <v>0</v>
      </c>
      <c r="F53" s="247" t="e">
        <f t="shared" si="1"/>
        <v>#DIV/0!</v>
      </c>
      <c r="G53" s="226"/>
      <c r="H53" s="227">
        <v>0</v>
      </c>
      <c r="I53" s="226">
        <v>0</v>
      </c>
      <c r="J53" s="248" t="e">
        <f t="shared" si="2"/>
        <v>#DIV/0!</v>
      </c>
      <c r="K53" s="226"/>
      <c r="L53" s="227">
        <v>0</v>
      </c>
      <c r="M53" s="226">
        <v>0</v>
      </c>
      <c r="N53" s="248" t="e">
        <f t="shared" si="3"/>
        <v>#DIV/0!</v>
      </c>
      <c r="O53" s="226" t="e">
        <f t="shared" si="12"/>
        <v>#DIV/0!</v>
      </c>
      <c r="P53" s="226" t="e">
        <f t="shared" si="12"/>
        <v>#DIV/0!</v>
      </c>
      <c r="Q53" s="226" t="e">
        <f t="shared" si="12"/>
        <v>#DIV/0!</v>
      </c>
      <c r="R53" s="249" t="e">
        <f t="shared" si="5"/>
        <v>#DIV/0!</v>
      </c>
      <c r="S53" s="214"/>
      <c r="T53" s="214"/>
      <c r="U53" s="214"/>
      <c r="V53" s="214"/>
      <c r="W53" s="214"/>
      <c r="X53" s="214"/>
      <c r="Y53" s="214"/>
      <c r="Z53" s="214"/>
      <c r="AA53" s="214"/>
    </row>
    <row r="54" spans="1:27" ht="15.75" customHeight="1" x14ac:dyDescent="0.2">
      <c r="A54" s="225" t="s">
        <v>25</v>
      </c>
      <c r="B54" s="214" t="s">
        <v>34</v>
      </c>
      <c r="C54" s="226">
        <v>45</v>
      </c>
      <c r="D54" s="226">
        <v>55</v>
      </c>
      <c r="E54" s="226">
        <v>50</v>
      </c>
      <c r="F54" s="247">
        <f t="shared" si="1"/>
        <v>-9.0909090909090935</v>
      </c>
      <c r="G54" s="226">
        <v>121</v>
      </c>
      <c r="H54" s="227">
        <v>104.31034482758621</v>
      </c>
      <c r="I54" s="226">
        <v>100</v>
      </c>
      <c r="J54" s="248">
        <f t="shared" si="2"/>
        <v>-4.1322314049586755</v>
      </c>
      <c r="K54" s="226">
        <v>1679500.8109440003</v>
      </c>
      <c r="L54" s="227">
        <v>2147085.416666666</v>
      </c>
      <c r="M54" s="226">
        <v>1569333.3333333333</v>
      </c>
      <c r="N54" s="248">
        <f t="shared" si="3"/>
        <v>-26.908667854970048</v>
      </c>
      <c r="O54" s="226">
        <f t="shared" si="12"/>
        <v>37322.240243200009</v>
      </c>
      <c r="P54" s="226">
        <f t="shared" si="12"/>
        <v>39037.916666666657</v>
      </c>
      <c r="Q54" s="226">
        <f t="shared" si="12"/>
        <v>31386.666666666664</v>
      </c>
      <c r="R54" s="249">
        <f t="shared" si="5"/>
        <v>-19.599534640467052</v>
      </c>
      <c r="S54" s="214"/>
      <c r="T54" s="214"/>
      <c r="U54" s="214"/>
      <c r="V54" s="214"/>
      <c r="W54" s="214"/>
      <c r="X54" s="214"/>
      <c r="Y54" s="214"/>
      <c r="Z54" s="214"/>
      <c r="AA54" s="214"/>
    </row>
    <row r="55" spans="1:27" ht="15.75" customHeight="1" x14ac:dyDescent="0.2">
      <c r="A55" s="225" t="s">
        <v>25</v>
      </c>
      <c r="B55" s="214" t="s">
        <v>28</v>
      </c>
      <c r="C55" s="226">
        <v>207</v>
      </c>
      <c r="D55" s="226">
        <v>360</v>
      </c>
      <c r="E55" s="226">
        <v>360</v>
      </c>
      <c r="F55" s="247">
        <f t="shared" si="1"/>
        <v>0</v>
      </c>
      <c r="G55" s="226">
        <v>606</v>
      </c>
      <c r="H55" s="227">
        <v>1037.2384615384617</v>
      </c>
      <c r="I55" s="226">
        <v>1080</v>
      </c>
      <c r="J55" s="248">
        <f t="shared" si="2"/>
        <v>4.1226333236923374</v>
      </c>
      <c r="K55" s="226">
        <v>12645191.498081066</v>
      </c>
      <c r="L55" s="227">
        <v>22657948.95156185</v>
      </c>
      <c r="M55" s="226">
        <v>17397545</v>
      </c>
      <c r="N55" s="248">
        <f t="shared" si="3"/>
        <v>-23.216593712023702</v>
      </c>
      <c r="O55" s="226">
        <f t="shared" si="12"/>
        <v>61087.881633241865</v>
      </c>
      <c r="P55" s="226">
        <f t="shared" si="12"/>
        <v>62938.747087671807</v>
      </c>
      <c r="Q55" s="226">
        <f t="shared" si="12"/>
        <v>48326.513888888891</v>
      </c>
      <c r="R55" s="249">
        <f t="shared" si="5"/>
        <v>-23.216593712023702</v>
      </c>
      <c r="S55" s="214"/>
      <c r="T55" s="214"/>
      <c r="U55" s="214"/>
      <c r="V55" s="214"/>
      <c r="W55" s="214"/>
      <c r="X55" s="214"/>
      <c r="Y55" s="214"/>
      <c r="Z55" s="214"/>
      <c r="AA55" s="214"/>
    </row>
    <row r="56" spans="1:27" ht="15.75" customHeight="1" x14ac:dyDescent="0.2">
      <c r="A56" s="225" t="s">
        <v>25</v>
      </c>
      <c r="B56" s="214" t="s">
        <v>32</v>
      </c>
      <c r="C56" s="226">
        <v>25</v>
      </c>
      <c r="D56" s="226">
        <v>50</v>
      </c>
      <c r="E56" s="226">
        <v>0</v>
      </c>
      <c r="F56" s="247">
        <f t="shared" si="1"/>
        <v>-100</v>
      </c>
      <c r="G56" s="226">
        <v>70</v>
      </c>
      <c r="H56" s="227">
        <v>50</v>
      </c>
      <c r="I56" s="226">
        <v>0</v>
      </c>
      <c r="J56" s="248">
        <f t="shared" si="2"/>
        <v>-100</v>
      </c>
      <c r="K56" s="226">
        <v>440581.2</v>
      </c>
      <c r="L56" s="227">
        <v>828000</v>
      </c>
      <c r="M56" s="226">
        <v>0</v>
      </c>
      <c r="N56" s="248">
        <f t="shared" si="3"/>
        <v>-100</v>
      </c>
      <c r="O56" s="226">
        <f t="shared" ref="O56:Q71" si="17">K56/C56</f>
        <v>17623.248</v>
      </c>
      <c r="P56" s="226">
        <f t="shared" si="17"/>
        <v>16560</v>
      </c>
      <c r="Q56" s="226" t="e">
        <f t="shared" si="17"/>
        <v>#DIV/0!</v>
      </c>
      <c r="R56" s="249" t="e">
        <f t="shared" si="5"/>
        <v>#DIV/0!</v>
      </c>
      <c r="S56" s="214"/>
      <c r="T56" s="214"/>
      <c r="U56" s="214"/>
      <c r="V56" s="214"/>
      <c r="W56" s="214"/>
      <c r="X56" s="214"/>
      <c r="Y56" s="214"/>
      <c r="Z56" s="214"/>
      <c r="AA56" s="214"/>
    </row>
    <row r="57" spans="1:27" ht="15.75" customHeight="1" x14ac:dyDescent="0.2">
      <c r="A57" s="225" t="s">
        <v>25</v>
      </c>
      <c r="B57" s="214" t="s">
        <v>33</v>
      </c>
      <c r="C57" s="226">
        <v>49</v>
      </c>
      <c r="D57" s="226">
        <v>49</v>
      </c>
      <c r="E57" s="226">
        <v>0</v>
      </c>
      <c r="F57" s="247">
        <f t="shared" si="1"/>
        <v>-100</v>
      </c>
      <c r="G57" s="226">
        <v>132</v>
      </c>
      <c r="H57" s="227">
        <v>147</v>
      </c>
      <c r="I57" s="226">
        <v>0</v>
      </c>
      <c r="J57" s="248">
        <f t="shared" si="2"/>
        <v>-100</v>
      </c>
      <c r="K57" s="226">
        <v>1054342.5497472</v>
      </c>
      <c r="L57" s="227">
        <v>970200</v>
      </c>
      <c r="M57" s="226">
        <v>0</v>
      </c>
      <c r="N57" s="248">
        <f t="shared" si="3"/>
        <v>-100</v>
      </c>
      <c r="O57" s="226">
        <f t="shared" si="17"/>
        <v>21517.194892799998</v>
      </c>
      <c r="P57" s="226">
        <f t="shared" si="17"/>
        <v>19800</v>
      </c>
      <c r="Q57" s="226" t="e">
        <f t="shared" si="17"/>
        <v>#DIV/0!</v>
      </c>
      <c r="R57" s="249" t="e">
        <f t="shared" si="5"/>
        <v>#DIV/0!</v>
      </c>
      <c r="S57" s="214"/>
      <c r="T57" s="214"/>
      <c r="U57" s="214"/>
      <c r="V57" s="214"/>
      <c r="W57" s="214"/>
      <c r="X57" s="214"/>
      <c r="Y57" s="214"/>
      <c r="Z57" s="214"/>
      <c r="AA57" s="214"/>
    </row>
    <row r="58" spans="1:27" ht="15.75" customHeight="1" x14ac:dyDescent="0.2">
      <c r="A58" s="225" t="s">
        <v>25</v>
      </c>
      <c r="B58" s="214" t="s">
        <v>31</v>
      </c>
      <c r="C58" s="226"/>
      <c r="D58" s="226">
        <v>0</v>
      </c>
      <c r="E58" s="226">
        <v>0</v>
      </c>
      <c r="F58" s="247" t="e">
        <f t="shared" si="1"/>
        <v>#DIV/0!</v>
      </c>
      <c r="G58" s="226"/>
      <c r="H58" s="227">
        <v>0</v>
      </c>
      <c r="I58" s="226">
        <v>0</v>
      </c>
      <c r="J58" s="248" t="e">
        <f t="shared" si="2"/>
        <v>#DIV/0!</v>
      </c>
      <c r="K58" s="226">
        <v>0</v>
      </c>
      <c r="L58" s="227">
        <v>0</v>
      </c>
      <c r="M58" s="226">
        <v>0</v>
      </c>
      <c r="N58" s="248" t="e">
        <f t="shared" si="3"/>
        <v>#DIV/0!</v>
      </c>
      <c r="O58" s="226" t="e">
        <f t="shared" si="17"/>
        <v>#DIV/0!</v>
      </c>
      <c r="P58" s="226" t="e">
        <f t="shared" si="17"/>
        <v>#DIV/0!</v>
      </c>
      <c r="Q58" s="226" t="e">
        <f t="shared" si="17"/>
        <v>#DIV/0!</v>
      </c>
      <c r="R58" s="249" t="e">
        <f t="shared" si="5"/>
        <v>#DIV/0!</v>
      </c>
      <c r="S58" s="214"/>
      <c r="T58" s="214"/>
      <c r="U58" s="214"/>
      <c r="V58" s="214"/>
      <c r="W58" s="214"/>
      <c r="X58" s="214"/>
      <c r="Y58" s="214"/>
      <c r="Z58" s="214"/>
      <c r="AA58" s="214"/>
    </row>
    <row r="59" spans="1:27" ht="15.75" customHeight="1" x14ac:dyDescent="0.2">
      <c r="A59" s="225" t="s">
        <v>25</v>
      </c>
      <c r="B59" s="214" t="s">
        <v>30</v>
      </c>
      <c r="C59" s="226">
        <v>30</v>
      </c>
      <c r="D59" s="226">
        <v>60</v>
      </c>
      <c r="E59" s="226">
        <v>0</v>
      </c>
      <c r="F59" s="247">
        <f t="shared" si="1"/>
        <v>-100</v>
      </c>
      <c r="G59" s="226">
        <v>95</v>
      </c>
      <c r="H59" s="227">
        <v>142.5</v>
      </c>
      <c r="I59" s="226">
        <v>0</v>
      </c>
      <c r="J59" s="248">
        <f t="shared" si="2"/>
        <v>-100</v>
      </c>
      <c r="K59" s="226">
        <v>665746.80000000005</v>
      </c>
      <c r="L59" s="227">
        <v>1161750</v>
      </c>
      <c r="M59" s="226">
        <v>0</v>
      </c>
      <c r="N59" s="248">
        <f t="shared" si="3"/>
        <v>-100</v>
      </c>
      <c r="O59" s="226">
        <f t="shared" si="17"/>
        <v>22191.56</v>
      </c>
      <c r="P59" s="226">
        <f t="shared" si="17"/>
        <v>19362.5</v>
      </c>
      <c r="Q59" s="226" t="e">
        <f t="shared" si="17"/>
        <v>#DIV/0!</v>
      </c>
      <c r="R59" s="249" t="e">
        <f t="shared" si="5"/>
        <v>#DIV/0!</v>
      </c>
      <c r="S59" s="214"/>
      <c r="T59" s="214"/>
      <c r="U59" s="214"/>
      <c r="V59" s="214"/>
      <c r="W59" s="214"/>
      <c r="X59" s="214"/>
      <c r="Y59" s="214"/>
      <c r="Z59" s="214"/>
      <c r="AA59" s="214"/>
    </row>
    <row r="60" spans="1:27" ht="15.75" customHeight="1" x14ac:dyDescent="0.2">
      <c r="A60" s="225" t="s">
        <v>25</v>
      </c>
      <c r="B60" s="214" t="s">
        <v>84</v>
      </c>
      <c r="C60" s="226"/>
      <c r="D60" s="226">
        <v>0</v>
      </c>
      <c r="E60" s="226">
        <v>0</v>
      </c>
      <c r="F60" s="247" t="e">
        <f t="shared" si="1"/>
        <v>#DIV/0!</v>
      </c>
      <c r="G60" s="226"/>
      <c r="H60" s="227">
        <v>0</v>
      </c>
      <c r="I60" s="226">
        <v>0</v>
      </c>
      <c r="J60" s="248" t="e">
        <f t="shared" si="2"/>
        <v>#DIV/0!</v>
      </c>
      <c r="K60" s="226">
        <v>0</v>
      </c>
      <c r="L60" s="227">
        <v>0</v>
      </c>
      <c r="M60" s="226">
        <v>0</v>
      </c>
      <c r="N60" s="248" t="e">
        <f t="shared" si="3"/>
        <v>#DIV/0!</v>
      </c>
      <c r="O60" s="226" t="e">
        <f t="shared" si="17"/>
        <v>#DIV/0!</v>
      </c>
      <c r="P60" s="226" t="e">
        <f t="shared" si="17"/>
        <v>#DIV/0!</v>
      </c>
      <c r="Q60" s="226" t="e">
        <f t="shared" si="17"/>
        <v>#DIV/0!</v>
      </c>
      <c r="R60" s="249" t="e">
        <f t="shared" si="5"/>
        <v>#DIV/0!</v>
      </c>
      <c r="S60" s="214"/>
      <c r="T60" s="214"/>
      <c r="U60" s="214"/>
      <c r="V60" s="214"/>
      <c r="W60" s="214"/>
      <c r="X60" s="214"/>
      <c r="Y60" s="214"/>
      <c r="Z60" s="214"/>
      <c r="AA60" s="214"/>
    </row>
    <row r="61" spans="1:27" ht="15.75" customHeight="1" x14ac:dyDescent="0.2">
      <c r="A61" s="225" t="s">
        <v>25</v>
      </c>
      <c r="B61" s="214" t="s">
        <v>29</v>
      </c>
      <c r="C61" s="226">
        <v>98</v>
      </c>
      <c r="D61" s="226">
        <v>90</v>
      </c>
      <c r="E61" s="226">
        <v>202</v>
      </c>
      <c r="F61" s="247">
        <f t="shared" si="1"/>
        <v>124.44444444444444</v>
      </c>
      <c r="G61" s="226">
        <v>224</v>
      </c>
      <c r="H61" s="227">
        <v>206.99999999999997</v>
      </c>
      <c r="I61" s="226">
        <v>404</v>
      </c>
      <c r="J61" s="248">
        <f t="shared" si="2"/>
        <v>95.169082125603893</v>
      </c>
      <c r="K61" s="226">
        <v>5218676.2113368986</v>
      </c>
      <c r="L61" s="227">
        <v>4505496.4285714272</v>
      </c>
      <c r="M61" s="226">
        <v>9125350</v>
      </c>
      <c r="N61" s="248">
        <f t="shared" si="3"/>
        <v>102.53816964834228</v>
      </c>
      <c r="O61" s="226">
        <f t="shared" si="17"/>
        <v>53251.79807486631</v>
      </c>
      <c r="P61" s="226">
        <f t="shared" si="17"/>
        <v>50061.071428571413</v>
      </c>
      <c r="Q61" s="226">
        <f t="shared" si="17"/>
        <v>45175</v>
      </c>
      <c r="R61" s="249">
        <f t="shared" si="5"/>
        <v>-9.7602214438078931</v>
      </c>
      <c r="S61" s="214"/>
      <c r="T61" s="214"/>
      <c r="U61" s="214"/>
      <c r="V61" s="214"/>
      <c r="W61" s="214"/>
      <c r="X61" s="214"/>
      <c r="Y61" s="214"/>
      <c r="Z61" s="214"/>
      <c r="AA61" s="214"/>
    </row>
    <row r="62" spans="1:27" ht="15.75" customHeight="1" x14ac:dyDescent="0.2">
      <c r="A62" s="240" t="s">
        <v>25</v>
      </c>
      <c r="B62" s="241" t="s">
        <v>402</v>
      </c>
      <c r="C62" s="242">
        <f t="shared" ref="C62" si="18">SUM(C51:C61)</f>
        <v>482</v>
      </c>
      <c r="D62" s="242">
        <f>SUM(D51:D61)</f>
        <v>692</v>
      </c>
      <c r="E62" s="242">
        <f>SUM(E51:E61)</f>
        <v>612</v>
      </c>
      <c r="F62" s="243">
        <f t="shared" si="1"/>
        <v>-11.560693641618503</v>
      </c>
      <c r="G62" s="242">
        <f>SUM(G51:G61)</f>
        <v>1323</v>
      </c>
      <c r="H62" s="242">
        <f t="shared" ref="H62:L62" si="19">SUM(H51:H61)</f>
        <v>1763.0888063660479</v>
      </c>
      <c r="I62" s="242">
        <f>SUM(I51:I61)</f>
        <v>1584</v>
      </c>
      <c r="J62" s="244">
        <f t="shared" si="2"/>
        <v>-10.157673607784567</v>
      </c>
      <c r="K62" s="242">
        <f>SUM(K51:K61)</f>
        <v>22289684.717929967</v>
      </c>
      <c r="L62" s="242">
        <f t="shared" si="19"/>
        <v>32923575.281648427</v>
      </c>
      <c r="M62" s="242">
        <f>SUM(M51:M61)</f>
        <v>28092228.333333332</v>
      </c>
      <c r="N62" s="244">
        <f t="shared" si="3"/>
        <v>-14.674429818100842</v>
      </c>
      <c r="O62" s="242">
        <f t="shared" si="17"/>
        <v>46244.159165829806</v>
      </c>
      <c r="P62" s="242">
        <f t="shared" si="17"/>
        <v>47577.42092723761</v>
      </c>
      <c r="Q62" s="242">
        <f>M62/E62</f>
        <v>45902.333877995639</v>
      </c>
      <c r="R62" s="245">
        <f t="shared" si="5"/>
        <v>-3.5207605132774211</v>
      </c>
      <c r="S62" s="214"/>
      <c r="T62" s="246"/>
      <c r="U62" s="246"/>
      <c r="V62" s="246"/>
      <c r="W62" s="246"/>
      <c r="X62" s="246"/>
      <c r="Y62" s="246"/>
      <c r="Z62" s="246"/>
      <c r="AA62" s="246"/>
    </row>
    <row r="63" spans="1:27" ht="15.75" customHeight="1" x14ac:dyDescent="0.2">
      <c r="A63" s="225" t="s">
        <v>35</v>
      </c>
      <c r="B63" s="214" t="s">
        <v>133</v>
      </c>
      <c r="C63" s="226"/>
      <c r="D63" s="226">
        <v>0</v>
      </c>
      <c r="E63" s="226">
        <v>0</v>
      </c>
      <c r="F63" s="247" t="e">
        <f t="shared" si="1"/>
        <v>#DIV/0!</v>
      </c>
      <c r="G63" s="226"/>
      <c r="H63" s="227">
        <v>0</v>
      </c>
      <c r="I63" s="226">
        <v>0</v>
      </c>
      <c r="J63" s="248" t="e">
        <f t="shared" si="2"/>
        <v>#DIV/0!</v>
      </c>
      <c r="K63" s="226">
        <v>0</v>
      </c>
      <c r="L63" s="227">
        <v>0</v>
      </c>
      <c r="M63" s="226">
        <v>0</v>
      </c>
      <c r="N63" s="248" t="e">
        <f t="shared" si="3"/>
        <v>#DIV/0!</v>
      </c>
      <c r="O63" s="226" t="e">
        <f t="shared" si="17"/>
        <v>#DIV/0!</v>
      </c>
      <c r="P63" s="226" t="e">
        <f t="shared" si="17"/>
        <v>#DIV/0!</v>
      </c>
      <c r="Q63" s="226" t="e">
        <f t="shared" si="17"/>
        <v>#DIV/0!</v>
      </c>
      <c r="R63" s="249" t="e">
        <f t="shared" si="5"/>
        <v>#DIV/0!</v>
      </c>
      <c r="S63" s="214"/>
      <c r="T63" s="214"/>
      <c r="U63" s="214"/>
      <c r="V63" s="214"/>
      <c r="W63" s="214"/>
      <c r="X63" s="214"/>
      <c r="Y63" s="214"/>
      <c r="Z63" s="214"/>
      <c r="AA63" s="214"/>
    </row>
    <row r="64" spans="1:27" ht="15.75" customHeight="1" x14ac:dyDescent="0.2">
      <c r="A64" s="225" t="s">
        <v>35</v>
      </c>
      <c r="B64" s="214" t="s">
        <v>134</v>
      </c>
      <c r="C64" s="226"/>
      <c r="D64" s="226">
        <v>0</v>
      </c>
      <c r="E64" s="226">
        <v>0</v>
      </c>
      <c r="F64" s="247" t="e">
        <f t="shared" si="1"/>
        <v>#DIV/0!</v>
      </c>
      <c r="G64" s="226"/>
      <c r="H64" s="227">
        <v>0</v>
      </c>
      <c r="I64" s="226">
        <v>0</v>
      </c>
      <c r="J64" s="248" t="e">
        <f t="shared" si="2"/>
        <v>#DIV/0!</v>
      </c>
      <c r="K64" s="226"/>
      <c r="L64" s="227">
        <v>0</v>
      </c>
      <c r="M64" s="226">
        <v>0</v>
      </c>
      <c r="N64" s="248" t="e">
        <f t="shared" si="3"/>
        <v>#DIV/0!</v>
      </c>
      <c r="O64" s="226" t="e">
        <f t="shared" si="17"/>
        <v>#DIV/0!</v>
      </c>
      <c r="P64" s="226" t="e">
        <f t="shared" si="17"/>
        <v>#DIV/0!</v>
      </c>
      <c r="Q64" s="226" t="e">
        <f t="shared" si="17"/>
        <v>#DIV/0!</v>
      </c>
      <c r="R64" s="249" t="e">
        <f t="shared" si="5"/>
        <v>#DIV/0!</v>
      </c>
      <c r="S64" s="214"/>
      <c r="T64" s="214"/>
      <c r="U64" s="214"/>
      <c r="V64" s="214"/>
      <c r="W64" s="214"/>
      <c r="X64" s="214"/>
      <c r="Y64" s="214"/>
      <c r="Z64" s="214"/>
      <c r="AA64" s="214"/>
    </row>
    <row r="65" spans="1:27" s="239" customFormat="1" ht="15.75" customHeight="1" x14ac:dyDescent="0.2">
      <c r="A65" s="232" t="s">
        <v>35</v>
      </c>
      <c r="B65" s="233" t="s">
        <v>407</v>
      </c>
      <c r="C65" s="234"/>
      <c r="D65" s="234"/>
      <c r="E65" s="234"/>
      <c r="F65" s="247" t="e">
        <f t="shared" si="1"/>
        <v>#DIV/0!</v>
      </c>
      <c r="G65" s="234"/>
      <c r="H65" s="235"/>
      <c r="I65" s="234">
        <v>0</v>
      </c>
      <c r="J65" s="248" t="e">
        <f t="shared" si="2"/>
        <v>#DIV/0!</v>
      </c>
      <c r="K65" s="234"/>
      <c r="L65" s="235"/>
      <c r="M65" s="234"/>
      <c r="N65" s="248" t="e">
        <f t="shared" si="3"/>
        <v>#DIV/0!</v>
      </c>
      <c r="O65" s="226" t="e">
        <f t="shared" si="17"/>
        <v>#DIV/0!</v>
      </c>
      <c r="P65" s="226" t="e">
        <f t="shared" si="17"/>
        <v>#DIV/0!</v>
      </c>
      <c r="Q65" s="226" t="e">
        <f t="shared" si="17"/>
        <v>#DIV/0!</v>
      </c>
      <c r="R65" s="259" t="e">
        <f t="shared" si="5"/>
        <v>#DIV/0!</v>
      </c>
      <c r="S65" s="233"/>
      <c r="T65" s="233"/>
      <c r="U65" s="233"/>
      <c r="V65" s="233"/>
      <c r="W65" s="233"/>
      <c r="X65" s="233"/>
      <c r="Y65" s="233"/>
      <c r="Z65" s="233"/>
      <c r="AA65" s="233"/>
    </row>
    <row r="66" spans="1:27" ht="15.75" customHeight="1" x14ac:dyDescent="0.2">
      <c r="A66" s="225" t="s">
        <v>35</v>
      </c>
      <c r="B66" s="214" t="s">
        <v>36</v>
      </c>
      <c r="C66" s="226">
        <v>86</v>
      </c>
      <c r="D66" s="226">
        <v>105</v>
      </c>
      <c r="E66" s="226">
        <v>20</v>
      </c>
      <c r="F66" s="247">
        <f t="shared" si="1"/>
        <v>-80.952380952380949</v>
      </c>
      <c r="G66" s="226">
        <v>140</v>
      </c>
      <c r="H66" s="227">
        <v>210</v>
      </c>
      <c r="I66" s="226">
        <v>60</v>
      </c>
      <c r="J66" s="248">
        <f t="shared" si="2"/>
        <v>-71.428571428571431</v>
      </c>
      <c r="K66" s="226">
        <v>3350407.7386666667</v>
      </c>
      <c r="L66" s="227">
        <v>1372700</v>
      </c>
      <c r="M66" s="226">
        <v>300000</v>
      </c>
      <c r="N66" s="248">
        <f t="shared" si="3"/>
        <v>-78.145261164129082</v>
      </c>
      <c r="O66" s="226">
        <f t="shared" si="17"/>
        <v>38958.229519379842</v>
      </c>
      <c r="P66" s="226">
        <f t="shared" si="17"/>
        <v>13073.333333333334</v>
      </c>
      <c r="Q66" s="226">
        <f t="shared" si="17"/>
        <v>15000</v>
      </c>
      <c r="R66" s="249">
        <f t="shared" si="5"/>
        <v>14.737378888322272</v>
      </c>
      <c r="S66" s="214"/>
      <c r="T66" s="214"/>
      <c r="U66" s="214"/>
      <c r="V66" s="214"/>
      <c r="W66" s="214"/>
      <c r="X66" s="214"/>
      <c r="Y66" s="214"/>
      <c r="Z66" s="214"/>
      <c r="AA66" s="214"/>
    </row>
    <row r="67" spans="1:27" ht="15.75" customHeight="1" x14ac:dyDescent="0.2">
      <c r="A67" s="225" t="s">
        <v>35</v>
      </c>
      <c r="B67" s="214" t="s">
        <v>135</v>
      </c>
      <c r="C67" s="226"/>
      <c r="D67" s="226">
        <v>0</v>
      </c>
      <c r="E67" s="226">
        <v>0</v>
      </c>
      <c r="F67" s="247" t="e">
        <f t="shared" si="1"/>
        <v>#DIV/0!</v>
      </c>
      <c r="G67" s="226"/>
      <c r="H67" s="227">
        <v>0</v>
      </c>
      <c r="I67" s="226">
        <v>0</v>
      </c>
      <c r="J67" s="248" t="e">
        <f t="shared" si="2"/>
        <v>#DIV/0!</v>
      </c>
      <c r="K67" s="226">
        <v>0</v>
      </c>
      <c r="L67" s="227">
        <v>0</v>
      </c>
      <c r="M67" s="226">
        <v>0</v>
      </c>
      <c r="N67" s="248" t="e">
        <f t="shared" si="3"/>
        <v>#DIV/0!</v>
      </c>
      <c r="O67" s="226" t="e">
        <f t="shared" si="17"/>
        <v>#DIV/0!</v>
      </c>
      <c r="P67" s="226" t="e">
        <f t="shared" si="17"/>
        <v>#DIV/0!</v>
      </c>
      <c r="Q67" s="226" t="e">
        <f t="shared" si="17"/>
        <v>#DIV/0!</v>
      </c>
      <c r="R67" s="249" t="e">
        <f t="shared" si="5"/>
        <v>#DIV/0!</v>
      </c>
      <c r="S67" s="214"/>
      <c r="T67" s="214"/>
      <c r="U67" s="214"/>
      <c r="V67" s="214"/>
      <c r="W67" s="214"/>
      <c r="X67" s="214"/>
      <c r="Y67" s="214"/>
      <c r="Z67" s="214"/>
      <c r="AA67" s="214"/>
    </row>
    <row r="68" spans="1:27" ht="15.75" customHeight="1" x14ac:dyDescent="0.2">
      <c r="A68" s="225" t="s">
        <v>35</v>
      </c>
      <c r="B68" s="214" t="s">
        <v>136</v>
      </c>
      <c r="C68" s="226">
        <v>43</v>
      </c>
      <c r="D68" s="226">
        <v>80</v>
      </c>
      <c r="E68" s="226">
        <v>86</v>
      </c>
      <c r="F68" s="247">
        <f t="shared" ref="F68:F131" si="20">(E68/D68-1)*100</f>
        <v>7.4999999999999956</v>
      </c>
      <c r="G68" s="226">
        <v>94</v>
      </c>
      <c r="H68" s="227">
        <v>223.10000000000002</v>
      </c>
      <c r="I68" s="226">
        <v>214</v>
      </c>
      <c r="J68" s="248">
        <f t="shared" ref="J68:J131" si="21">(I68/H68-1)*100</f>
        <v>-4.078888390856128</v>
      </c>
      <c r="K68" s="226">
        <v>1254939.2906666666</v>
      </c>
      <c r="L68" s="227">
        <v>2524935.7142857141</v>
      </c>
      <c r="M68" s="226">
        <v>2114762.6666666656</v>
      </c>
      <c r="N68" s="248">
        <f t="shared" ref="N68:N131" si="22">(M68/L68-1)*100</f>
        <v>-16.244890723290496</v>
      </c>
      <c r="O68" s="226">
        <f t="shared" si="17"/>
        <v>29184.634666666665</v>
      </c>
      <c r="P68" s="226">
        <f t="shared" si="17"/>
        <v>31561.696428571428</v>
      </c>
      <c r="Q68" s="226">
        <f t="shared" si="17"/>
        <v>24590.263565891459</v>
      </c>
      <c r="R68" s="249">
        <f t="shared" ref="R68:R131" si="23">(Q68/P68-1)*100</f>
        <v>-22.088270440270229</v>
      </c>
      <c r="S68" s="214"/>
      <c r="T68" s="214"/>
      <c r="U68" s="214"/>
      <c r="V68" s="214"/>
      <c r="W68" s="214"/>
      <c r="X68" s="214"/>
      <c r="Y68" s="214"/>
      <c r="Z68" s="214"/>
      <c r="AA68" s="214"/>
    </row>
    <row r="69" spans="1:27" ht="15.75" customHeight="1" x14ac:dyDescent="0.2">
      <c r="A69" s="225" t="s">
        <v>35</v>
      </c>
      <c r="B69" s="214" t="s">
        <v>59</v>
      </c>
      <c r="C69" s="226">
        <v>95</v>
      </c>
      <c r="D69" s="226">
        <v>294</v>
      </c>
      <c r="E69" s="226">
        <v>248</v>
      </c>
      <c r="F69" s="247">
        <f t="shared" si="20"/>
        <v>-15.646258503401356</v>
      </c>
      <c r="G69" s="226">
        <v>151</v>
      </c>
      <c r="H69" s="227">
        <v>724.07142857142856</v>
      </c>
      <c r="I69" s="226">
        <v>744</v>
      </c>
      <c r="J69" s="248">
        <f t="shared" si="21"/>
        <v>2.7522935779816571</v>
      </c>
      <c r="K69" s="226">
        <v>872754.80666666664</v>
      </c>
      <c r="L69" s="227">
        <v>9538003.3333333321</v>
      </c>
      <c r="M69" s="226">
        <v>13255600</v>
      </c>
      <c r="N69" s="248">
        <f t="shared" si="22"/>
        <v>38.976676110758348</v>
      </c>
      <c r="O69" s="226">
        <f t="shared" si="17"/>
        <v>9186.8927017543865</v>
      </c>
      <c r="P69" s="226">
        <f t="shared" si="17"/>
        <v>32442.188208616775</v>
      </c>
      <c r="Q69" s="226">
        <f t="shared" si="17"/>
        <v>53450</v>
      </c>
      <c r="R69" s="249">
        <f t="shared" si="23"/>
        <v>64.754607970011918</v>
      </c>
      <c r="S69" s="214"/>
      <c r="T69" s="214"/>
      <c r="U69" s="214"/>
      <c r="V69" s="214"/>
      <c r="W69" s="214"/>
      <c r="X69" s="214"/>
      <c r="Y69" s="214"/>
      <c r="Z69" s="214"/>
      <c r="AA69" s="214"/>
    </row>
    <row r="70" spans="1:27" ht="15.75" customHeight="1" x14ac:dyDescent="0.2">
      <c r="A70" s="225" t="s">
        <v>35</v>
      </c>
      <c r="B70" s="214" t="s">
        <v>137</v>
      </c>
      <c r="C70" s="226">
        <v>80</v>
      </c>
      <c r="D70" s="226">
        <v>85</v>
      </c>
      <c r="E70" s="226">
        <v>65</v>
      </c>
      <c r="F70" s="247">
        <f t="shared" si="20"/>
        <v>-23.529411764705888</v>
      </c>
      <c r="G70" s="226">
        <v>252</v>
      </c>
      <c r="H70" s="227">
        <v>235.16666666666666</v>
      </c>
      <c r="I70" s="226">
        <v>195</v>
      </c>
      <c r="J70" s="248">
        <f t="shared" si="21"/>
        <v>-17.080085046066618</v>
      </c>
      <c r="K70" s="226">
        <v>3494915.84</v>
      </c>
      <c r="L70" s="227">
        <v>3702855</v>
      </c>
      <c r="M70" s="226">
        <v>2226791.6666666628</v>
      </c>
      <c r="N70" s="248">
        <f t="shared" si="22"/>
        <v>-39.862844570833509</v>
      </c>
      <c r="O70" s="226">
        <f t="shared" si="17"/>
        <v>43686.447999999997</v>
      </c>
      <c r="P70" s="226">
        <f t="shared" si="17"/>
        <v>43563</v>
      </c>
      <c r="Q70" s="226">
        <f t="shared" si="17"/>
        <v>34258.33333333327</v>
      </c>
      <c r="R70" s="249">
        <f t="shared" si="23"/>
        <v>-21.359104438782296</v>
      </c>
      <c r="S70" s="214"/>
      <c r="T70" s="214"/>
      <c r="U70" s="214"/>
      <c r="V70" s="214"/>
      <c r="W70" s="214"/>
      <c r="X70" s="214"/>
      <c r="Y70" s="214"/>
      <c r="Z70" s="214"/>
      <c r="AA70" s="214"/>
    </row>
    <row r="71" spans="1:27" ht="15.75" customHeight="1" x14ac:dyDescent="0.2">
      <c r="A71" s="225" t="s">
        <v>35</v>
      </c>
      <c r="B71" s="214" t="s">
        <v>138</v>
      </c>
      <c r="C71" s="226">
        <v>118</v>
      </c>
      <c r="D71" s="226">
        <v>100</v>
      </c>
      <c r="E71" s="226">
        <v>160</v>
      </c>
      <c r="F71" s="247">
        <f t="shared" si="20"/>
        <v>60.000000000000007</v>
      </c>
      <c r="G71" s="226">
        <v>295</v>
      </c>
      <c r="H71" s="227">
        <v>390.32258064516128</v>
      </c>
      <c r="I71" s="226">
        <v>480</v>
      </c>
      <c r="J71" s="248">
        <f t="shared" si="21"/>
        <v>22.975206611570243</v>
      </c>
      <c r="K71" s="226">
        <v>2583118.3840000001</v>
      </c>
      <c r="L71" s="227">
        <v>1994600</v>
      </c>
      <c r="M71" s="226">
        <v>3825000</v>
      </c>
      <c r="N71" s="248">
        <f t="shared" si="22"/>
        <v>91.767772987065072</v>
      </c>
      <c r="O71" s="226">
        <f t="shared" si="17"/>
        <v>21890.833762711864</v>
      </c>
      <c r="P71" s="226">
        <f t="shared" si="17"/>
        <v>19946</v>
      </c>
      <c r="Q71" s="226">
        <f t="shared" si="17"/>
        <v>23906.25</v>
      </c>
      <c r="R71" s="249">
        <f t="shared" si="23"/>
        <v>19.854858116915675</v>
      </c>
      <c r="S71" s="214"/>
      <c r="T71" s="214"/>
      <c r="U71" s="214"/>
      <c r="V71" s="214"/>
      <c r="W71" s="214"/>
      <c r="X71" s="214"/>
      <c r="Y71" s="214"/>
      <c r="Z71" s="214"/>
      <c r="AA71" s="214"/>
    </row>
    <row r="72" spans="1:27" ht="15.75" customHeight="1" x14ac:dyDescent="0.2">
      <c r="A72" s="225" t="s">
        <v>35</v>
      </c>
      <c r="B72" s="214" t="s">
        <v>408</v>
      </c>
      <c r="C72" s="226">
        <v>80</v>
      </c>
      <c r="D72" s="226">
        <v>105</v>
      </c>
      <c r="E72" s="226">
        <v>75</v>
      </c>
      <c r="F72" s="247">
        <f t="shared" si="20"/>
        <v>-28.571428571428569</v>
      </c>
      <c r="G72" s="226">
        <v>330</v>
      </c>
      <c r="H72" s="227">
        <v>257.25</v>
      </c>
      <c r="I72" s="226">
        <v>225</v>
      </c>
      <c r="J72" s="248">
        <f t="shared" si="21"/>
        <v>-12.536443148688047</v>
      </c>
      <c r="K72" s="226">
        <v>7017644.7999999998</v>
      </c>
      <c r="L72" s="227">
        <v>3221340</v>
      </c>
      <c r="M72" s="226">
        <v>3239062.5</v>
      </c>
      <c r="N72" s="248">
        <f t="shared" si="22"/>
        <v>0.55015925049823888</v>
      </c>
      <c r="O72" s="226">
        <f t="shared" ref="O72:Q87" si="24">K72/C72</f>
        <v>87720.56</v>
      </c>
      <c r="P72" s="226">
        <f t="shared" si="24"/>
        <v>30679.428571428572</v>
      </c>
      <c r="Q72" s="226">
        <f t="shared" si="24"/>
        <v>43187.5</v>
      </c>
      <c r="R72" s="249">
        <f t="shared" si="23"/>
        <v>40.770222950697523</v>
      </c>
      <c r="S72" s="214"/>
      <c r="T72" s="214"/>
      <c r="U72" s="214"/>
      <c r="V72" s="214"/>
      <c r="W72" s="214"/>
      <c r="X72" s="214"/>
      <c r="Y72" s="214"/>
      <c r="Z72" s="214"/>
      <c r="AA72" s="214"/>
    </row>
    <row r="73" spans="1:27" ht="15.75" customHeight="1" x14ac:dyDescent="0.2">
      <c r="A73" s="225" t="s">
        <v>35</v>
      </c>
      <c r="B73" s="214" t="s">
        <v>66</v>
      </c>
      <c r="C73" s="226">
        <v>49</v>
      </c>
      <c r="D73" s="226">
        <v>40</v>
      </c>
      <c r="E73" s="226">
        <v>60</v>
      </c>
      <c r="F73" s="247">
        <f t="shared" si="20"/>
        <v>50</v>
      </c>
      <c r="G73" s="226">
        <v>92</v>
      </c>
      <c r="H73" s="227">
        <v>80</v>
      </c>
      <c r="I73" s="226">
        <v>120</v>
      </c>
      <c r="J73" s="248">
        <f t="shared" si="21"/>
        <v>50</v>
      </c>
      <c r="K73" s="226">
        <v>1228543.68</v>
      </c>
      <c r="L73" s="227">
        <v>1085000</v>
      </c>
      <c r="M73" s="226">
        <v>600000</v>
      </c>
      <c r="N73" s="248">
        <f t="shared" si="22"/>
        <v>-44.700460829493082</v>
      </c>
      <c r="O73" s="226">
        <f t="shared" si="24"/>
        <v>25072.32</v>
      </c>
      <c r="P73" s="226">
        <f t="shared" si="24"/>
        <v>27125</v>
      </c>
      <c r="Q73" s="226">
        <f t="shared" si="24"/>
        <v>10000</v>
      </c>
      <c r="R73" s="249">
        <f t="shared" si="23"/>
        <v>-63.133640552995395</v>
      </c>
      <c r="S73" s="214"/>
      <c r="T73" s="214"/>
      <c r="U73" s="214"/>
      <c r="V73" s="214"/>
      <c r="W73" s="214"/>
      <c r="X73" s="214"/>
      <c r="Y73" s="214"/>
      <c r="Z73" s="214"/>
      <c r="AA73" s="214"/>
    </row>
    <row r="74" spans="1:27" ht="15.75" customHeight="1" x14ac:dyDescent="0.2">
      <c r="A74" s="225" t="s">
        <v>35</v>
      </c>
      <c r="B74" s="214" t="s">
        <v>140</v>
      </c>
      <c r="C74" s="226"/>
      <c r="D74" s="226">
        <v>10</v>
      </c>
      <c r="E74" s="226">
        <v>10</v>
      </c>
      <c r="F74" s="247">
        <f t="shared" si="20"/>
        <v>0</v>
      </c>
      <c r="G74" s="226"/>
      <c r="H74" s="227">
        <v>25</v>
      </c>
      <c r="I74" s="226">
        <v>30</v>
      </c>
      <c r="J74" s="248">
        <f t="shared" si="21"/>
        <v>19.999999999999996</v>
      </c>
      <c r="K74" s="226"/>
      <c r="L74" s="227">
        <v>169000</v>
      </c>
      <c r="M74" s="226">
        <v>482250</v>
      </c>
      <c r="N74" s="248">
        <f t="shared" si="22"/>
        <v>185.3550295857988</v>
      </c>
      <c r="O74" s="226" t="e">
        <f t="shared" si="24"/>
        <v>#DIV/0!</v>
      </c>
      <c r="P74" s="226">
        <f t="shared" si="24"/>
        <v>16900</v>
      </c>
      <c r="Q74" s="226">
        <f t="shared" si="24"/>
        <v>48225</v>
      </c>
      <c r="R74" s="249">
        <f t="shared" si="23"/>
        <v>185.3550295857988</v>
      </c>
      <c r="S74" s="214"/>
      <c r="T74" s="214"/>
      <c r="U74" s="214"/>
      <c r="V74" s="214"/>
      <c r="W74" s="214"/>
      <c r="X74" s="214"/>
      <c r="Y74" s="214"/>
      <c r="Z74" s="214"/>
      <c r="AA74" s="214"/>
    </row>
    <row r="75" spans="1:27" ht="15.75" customHeight="1" x14ac:dyDescent="0.2">
      <c r="A75" s="225" t="s">
        <v>35</v>
      </c>
      <c r="B75" s="214" t="s">
        <v>141</v>
      </c>
      <c r="C75" s="226">
        <v>47</v>
      </c>
      <c r="D75" s="226">
        <v>45</v>
      </c>
      <c r="E75" s="226">
        <v>146</v>
      </c>
      <c r="F75" s="247">
        <f t="shared" si="20"/>
        <v>224.44444444444446</v>
      </c>
      <c r="G75" s="226">
        <v>141</v>
      </c>
      <c r="H75" s="227">
        <v>118.125</v>
      </c>
      <c r="I75" s="226">
        <v>292</v>
      </c>
      <c r="J75" s="248">
        <f t="shared" si="21"/>
        <v>147.19576719576719</v>
      </c>
      <c r="K75" s="226">
        <v>1768492.4473599999</v>
      </c>
      <c r="L75" s="227">
        <v>1714921.875</v>
      </c>
      <c r="M75" s="226">
        <v>1075533.3333333333</v>
      </c>
      <c r="N75" s="248">
        <f t="shared" si="22"/>
        <v>-37.283829134587641</v>
      </c>
      <c r="O75" s="226">
        <f t="shared" si="24"/>
        <v>37627.498879999999</v>
      </c>
      <c r="P75" s="226">
        <f t="shared" si="24"/>
        <v>38109.375</v>
      </c>
      <c r="Q75" s="226">
        <f t="shared" si="24"/>
        <v>7366.6666666666661</v>
      </c>
      <c r="R75" s="249">
        <f t="shared" si="23"/>
        <v>-80.669673363400292</v>
      </c>
      <c r="S75" s="214"/>
      <c r="T75" s="214"/>
      <c r="U75" s="214"/>
      <c r="V75" s="214"/>
      <c r="W75" s="214"/>
      <c r="X75" s="214"/>
      <c r="Y75" s="214"/>
      <c r="Z75" s="214"/>
      <c r="AA75" s="214"/>
    </row>
    <row r="76" spans="1:27" ht="15.75" customHeight="1" x14ac:dyDescent="0.2">
      <c r="A76" s="225" t="s">
        <v>35</v>
      </c>
      <c r="B76" s="214" t="s">
        <v>409</v>
      </c>
      <c r="C76" s="226">
        <v>35</v>
      </c>
      <c r="D76" s="226">
        <v>74</v>
      </c>
      <c r="E76" s="226">
        <v>25</v>
      </c>
      <c r="F76" s="247">
        <f t="shared" si="20"/>
        <v>-66.21621621621621</v>
      </c>
      <c r="G76" s="226">
        <v>68</v>
      </c>
      <c r="H76" s="227">
        <v>173.82608695652172</v>
      </c>
      <c r="I76" s="226">
        <v>75</v>
      </c>
      <c r="J76" s="248">
        <f t="shared" si="21"/>
        <v>-56.853426713356669</v>
      </c>
      <c r="K76" s="226">
        <v>1276276.96</v>
      </c>
      <c r="L76" s="227">
        <v>1895920</v>
      </c>
      <c r="M76" s="226">
        <v>329750</v>
      </c>
      <c r="N76" s="248">
        <f t="shared" si="22"/>
        <v>-82.607388497404955</v>
      </c>
      <c r="O76" s="226">
        <f t="shared" si="24"/>
        <v>36465.055999999997</v>
      </c>
      <c r="P76" s="226">
        <f t="shared" si="24"/>
        <v>25620.54054054054</v>
      </c>
      <c r="Q76" s="226">
        <f t="shared" si="24"/>
        <v>13190</v>
      </c>
      <c r="R76" s="249">
        <f t="shared" si="23"/>
        <v>-48.517869952318662</v>
      </c>
      <c r="S76" s="214"/>
      <c r="T76" s="214"/>
      <c r="U76" s="214"/>
      <c r="V76" s="214"/>
      <c r="W76" s="214"/>
      <c r="X76" s="214"/>
      <c r="Y76" s="214"/>
      <c r="Z76" s="214"/>
      <c r="AA76" s="214"/>
    </row>
    <row r="77" spans="1:27" ht="15.75" customHeight="1" x14ac:dyDescent="0.2">
      <c r="A77" s="240" t="s">
        <v>35</v>
      </c>
      <c r="B77" s="241" t="s">
        <v>402</v>
      </c>
      <c r="C77" s="242">
        <f t="shared" ref="C77" si="25">SUM(C63:C76)</f>
        <v>633</v>
      </c>
      <c r="D77" s="242">
        <f>SUM(D63:D76)</f>
        <v>938</v>
      </c>
      <c r="E77" s="242">
        <f>SUM(E63:E76)</f>
        <v>895</v>
      </c>
      <c r="F77" s="243">
        <f t="shared" si="20"/>
        <v>-4.5842217484008518</v>
      </c>
      <c r="G77" s="242">
        <f>SUM(G63:G76)</f>
        <v>1563</v>
      </c>
      <c r="H77" s="242">
        <f t="shared" ref="H77:L77" si="26">SUM(H63:H76)</f>
        <v>2436.8617628397783</v>
      </c>
      <c r="I77" s="242">
        <f>SUM(I63:I76)</f>
        <v>2435</v>
      </c>
      <c r="J77" s="244">
        <f t="shared" si="21"/>
        <v>-7.6400018588196339E-2</v>
      </c>
      <c r="K77" s="242">
        <f>SUM(K63:K76)</f>
        <v>22847093.947360002</v>
      </c>
      <c r="L77" s="242">
        <f t="shared" si="26"/>
        <v>27219275.922619045</v>
      </c>
      <c r="M77" s="242">
        <f>SUM(M63:M76)</f>
        <v>27448750.16666666</v>
      </c>
      <c r="N77" s="244">
        <f t="shared" si="22"/>
        <v>0.84305785613101314</v>
      </c>
      <c r="O77" s="242">
        <f t="shared" si="24"/>
        <v>36093.355367077413</v>
      </c>
      <c r="P77" s="242">
        <f t="shared" si="24"/>
        <v>29018.417827952075</v>
      </c>
      <c r="Q77" s="242">
        <f>M77/E77</f>
        <v>30668.994599627553</v>
      </c>
      <c r="R77" s="245">
        <f t="shared" si="23"/>
        <v>5.6880315855317054</v>
      </c>
      <c r="S77" s="214"/>
      <c r="T77" s="246"/>
      <c r="U77" s="246"/>
      <c r="V77" s="246"/>
      <c r="W77" s="246"/>
      <c r="X77" s="246"/>
      <c r="Y77" s="246"/>
      <c r="Z77" s="246"/>
      <c r="AA77" s="246"/>
    </row>
    <row r="78" spans="1:27" ht="15.75" customHeight="1" x14ac:dyDescent="0.2">
      <c r="A78" s="225" t="s">
        <v>205</v>
      </c>
      <c r="B78" s="214" t="s">
        <v>205</v>
      </c>
      <c r="C78" s="226">
        <v>50</v>
      </c>
      <c r="D78" s="226">
        <v>43</v>
      </c>
      <c r="E78" s="226">
        <v>40</v>
      </c>
      <c r="F78" s="247">
        <f t="shared" si="20"/>
        <v>-6.9767441860465134</v>
      </c>
      <c r="G78" s="226">
        <v>147</v>
      </c>
      <c r="H78" s="227">
        <v>117.62068965517241</v>
      </c>
      <c r="I78" s="226">
        <v>120</v>
      </c>
      <c r="J78" s="248">
        <f t="shared" si="21"/>
        <v>2.0228671943711474</v>
      </c>
      <c r="K78" s="226"/>
      <c r="L78" s="227">
        <v>1306052.0678733033</v>
      </c>
      <c r="M78" s="226">
        <v>1265269.2810457516</v>
      </c>
      <c r="N78" s="248">
        <f t="shared" si="22"/>
        <v>-3.1226003794749047</v>
      </c>
      <c r="O78" s="226">
        <f t="shared" si="24"/>
        <v>0</v>
      </c>
      <c r="P78" s="226">
        <f t="shared" si="24"/>
        <v>30373.303904030308</v>
      </c>
      <c r="Q78" s="226">
        <f t="shared" si="24"/>
        <v>31631.732026143793</v>
      </c>
      <c r="R78" s="249">
        <f t="shared" si="23"/>
        <v>4.1432045920644756</v>
      </c>
      <c r="S78" s="214"/>
      <c r="T78" s="214"/>
      <c r="U78" s="214"/>
      <c r="V78" s="214"/>
      <c r="W78" s="214"/>
      <c r="X78" s="214"/>
      <c r="Y78" s="214"/>
      <c r="Z78" s="214"/>
      <c r="AA78" s="214"/>
    </row>
    <row r="79" spans="1:27" ht="15.75" customHeight="1" x14ac:dyDescent="0.2">
      <c r="A79" s="240" t="s">
        <v>205</v>
      </c>
      <c r="B79" s="241" t="s">
        <v>402</v>
      </c>
      <c r="C79" s="242">
        <f t="shared" ref="C79" si="27">SUM(C78)</f>
        <v>50</v>
      </c>
      <c r="D79" s="242">
        <f>SUM(D78)</f>
        <v>43</v>
      </c>
      <c r="E79" s="242">
        <f>SUM(E78)</f>
        <v>40</v>
      </c>
      <c r="F79" s="243">
        <f t="shared" si="20"/>
        <v>-6.9767441860465134</v>
      </c>
      <c r="G79" s="242">
        <f>SUM(G78)</f>
        <v>147</v>
      </c>
      <c r="H79" s="242">
        <f t="shared" ref="H79:L79" si="28">SUM(H78)</f>
        <v>117.62068965517241</v>
      </c>
      <c r="I79" s="242">
        <f>SUM(I78)</f>
        <v>120</v>
      </c>
      <c r="J79" s="244">
        <f t="shared" si="21"/>
        <v>2.0228671943711474</v>
      </c>
      <c r="K79" s="242">
        <f>SUM(K78)</f>
        <v>0</v>
      </c>
      <c r="L79" s="242">
        <f t="shared" si="28"/>
        <v>1306052.0678733033</v>
      </c>
      <c r="M79" s="242">
        <f>SUM(M78)</f>
        <v>1265269.2810457516</v>
      </c>
      <c r="N79" s="244">
        <f t="shared" si="22"/>
        <v>-3.1226003794749047</v>
      </c>
      <c r="O79" s="242">
        <f t="shared" si="24"/>
        <v>0</v>
      </c>
      <c r="P79" s="242">
        <f t="shared" si="24"/>
        <v>30373.303904030308</v>
      </c>
      <c r="Q79" s="242">
        <f>M79/E79</f>
        <v>31631.732026143793</v>
      </c>
      <c r="R79" s="245">
        <f t="shared" si="23"/>
        <v>4.1432045920644756</v>
      </c>
      <c r="S79" s="214"/>
      <c r="T79" s="246"/>
      <c r="U79" s="246"/>
      <c r="V79" s="246"/>
      <c r="W79" s="246"/>
      <c r="X79" s="246"/>
      <c r="Y79" s="246"/>
      <c r="Z79" s="246"/>
      <c r="AA79" s="246"/>
    </row>
    <row r="80" spans="1:27" ht="15.75" customHeight="1" x14ac:dyDescent="0.2">
      <c r="A80" s="225" t="s">
        <v>127</v>
      </c>
      <c r="B80" s="214" t="s">
        <v>128</v>
      </c>
      <c r="C80" s="226">
        <v>50</v>
      </c>
      <c r="D80" s="226">
        <v>50</v>
      </c>
      <c r="E80" s="226">
        <v>75</v>
      </c>
      <c r="F80" s="247">
        <f t="shared" si="20"/>
        <v>50</v>
      </c>
      <c r="G80" s="226">
        <v>134</v>
      </c>
      <c r="H80" s="227">
        <v>100</v>
      </c>
      <c r="I80" s="226">
        <v>165</v>
      </c>
      <c r="J80" s="248">
        <f t="shared" si="21"/>
        <v>64.999999999999986</v>
      </c>
      <c r="K80" s="226">
        <v>2069590.5811200002</v>
      </c>
      <c r="L80" s="227">
        <v>2049249.9999999991</v>
      </c>
      <c r="M80" s="226">
        <v>2712707.3809523773</v>
      </c>
      <c r="N80" s="248">
        <f t="shared" si="22"/>
        <v>32.375619419415827</v>
      </c>
      <c r="O80" s="226">
        <f t="shared" si="24"/>
        <v>41391.811622400004</v>
      </c>
      <c r="P80" s="226">
        <f t="shared" si="24"/>
        <v>40984.999999999978</v>
      </c>
      <c r="Q80" s="226">
        <f t="shared" si="24"/>
        <v>36169.431746031696</v>
      </c>
      <c r="R80" s="249">
        <f t="shared" si="23"/>
        <v>-11.749587053722788</v>
      </c>
      <c r="S80" s="214"/>
      <c r="T80" s="214"/>
      <c r="U80" s="214"/>
      <c r="V80" s="214"/>
      <c r="W80" s="214"/>
      <c r="X80" s="214"/>
      <c r="Y80" s="214"/>
      <c r="Z80" s="214"/>
      <c r="AA80" s="214"/>
    </row>
    <row r="81" spans="1:27" ht="15.75" customHeight="1" x14ac:dyDescent="0.2">
      <c r="A81" s="225" t="s">
        <v>127</v>
      </c>
      <c r="B81" s="214" t="s">
        <v>131</v>
      </c>
      <c r="C81" s="226">
        <v>100</v>
      </c>
      <c r="D81" s="226">
        <v>0</v>
      </c>
      <c r="E81" s="226">
        <v>0</v>
      </c>
      <c r="F81" s="247" t="e">
        <f t="shared" si="20"/>
        <v>#DIV/0!</v>
      </c>
      <c r="G81" s="226">
        <v>250</v>
      </c>
      <c r="H81" s="227">
        <v>0</v>
      </c>
      <c r="I81" s="226">
        <v>0</v>
      </c>
      <c r="J81" s="248" t="e">
        <f t="shared" si="21"/>
        <v>#DIV/0!</v>
      </c>
      <c r="K81" s="226">
        <v>4250910.8</v>
      </c>
      <c r="L81" s="227">
        <v>0</v>
      </c>
      <c r="M81" s="226">
        <v>0</v>
      </c>
      <c r="N81" s="248" t="e">
        <f t="shared" si="22"/>
        <v>#DIV/0!</v>
      </c>
      <c r="O81" s="226">
        <f t="shared" si="24"/>
        <v>42509.108</v>
      </c>
      <c r="P81" s="226" t="e">
        <f t="shared" si="24"/>
        <v>#DIV/0!</v>
      </c>
      <c r="Q81" s="226" t="e">
        <f t="shared" si="24"/>
        <v>#DIV/0!</v>
      </c>
      <c r="R81" s="249" t="e">
        <f t="shared" si="23"/>
        <v>#DIV/0!</v>
      </c>
      <c r="S81" s="214"/>
      <c r="T81" s="214"/>
      <c r="U81" s="214"/>
      <c r="V81" s="214"/>
      <c r="W81" s="214"/>
      <c r="X81" s="214"/>
      <c r="Y81" s="214"/>
      <c r="Z81" s="214"/>
      <c r="AA81" s="214"/>
    </row>
    <row r="82" spans="1:27" ht="15.75" customHeight="1" x14ac:dyDescent="0.2">
      <c r="A82" s="225" t="s">
        <v>127</v>
      </c>
      <c r="B82" s="214" t="s">
        <v>129</v>
      </c>
      <c r="C82" s="226">
        <v>180</v>
      </c>
      <c r="D82" s="226">
        <v>180</v>
      </c>
      <c r="E82" s="226">
        <v>453</v>
      </c>
      <c r="F82" s="247">
        <f t="shared" si="20"/>
        <v>151.66666666666666</v>
      </c>
      <c r="G82" s="226">
        <v>452</v>
      </c>
      <c r="H82" s="227">
        <v>461.25</v>
      </c>
      <c r="I82" s="226">
        <v>936</v>
      </c>
      <c r="J82" s="248">
        <f t="shared" si="21"/>
        <v>102.92682926829269</v>
      </c>
      <c r="K82" s="226">
        <v>12637002.03508772</v>
      </c>
      <c r="L82" s="227">
        <v>13157175</v>
      </c>
      <c r="M82" s="226">
        <v>29050616.395604398</v>
      </c>
      <c r="N82" s="248">
        <f t="shared" si="22"/>
        <v>120.79676218948521</v>
      </c>
      <c r="O82" s="226">
        <f t="shared" si="24"/>
        <v>70205.566861598447</v>
      </c>
      <c r="P82" s="226">
        <f t="shared" si="24"/>
        <v>73095.416666666672</v>
      </c>
      <c r="Q82" s="226">
        <f t="shared" si="24"/>
        <v>64129.396016786748</v>
      </c>
      <c r="R82" s="249">
        <f t="shared" si="23"/>
        <v>-12.266187209476097</v>
      </c>
      <c r="S82" s="214"/>
      <c r="T82" s="214"/>
      <c r="U82" s="214"/>
      <c r="V82" s="214"/>
      <c r="W82" s="214"/>
      <c r="X82" s="214"/>
      <c r="Y82" s="214"/>
      <c r="Z82" s="214"/>
      <c r="AA82" s="214"/>
    </row>
    <row r="83" spans="1:27" ht="15.75" customHeight="1" x14ac:dyDescent="0.2">
      <c r="A83" s="225" t="s">
        <v>127</v>
      </c>
      <c r="B83" s="214" t="s">
        <v>130</v>
      </c>
      <c r="C83" s="226">
        <v>280</v>
      </c>
      <c r="D83" s="226">
        <v>280</v>
      </c>
      <c r="E83" s="226">
        <v>170</v>
      </c>
      <c r="F83" s="247">
        <f t="shared" si="20"/>
        <v>-39.285714285714292</v>
      </c>
      <c r="G83" s="226">
        <v>812</v>
      </c>
      <c r="H83" s="227">
        <v>846.36363636363649</v>
      </c>
      <c r="I83" s="226">
        <v>510</v>
      </c>
      <c r="J83" s="248">
        <f t="shared" si="21"/>
        <v>-39.742212674543509</v>
      </c>
      <c r="K83" s="226">
        <v>23502942.125179172</v>
      </c>
      <c r="L83" s="227">
        <v>23135169.999999996</v>
      </c>
      <c r="M83" s="226">
        <v>13246196.255333664</v>
      </c>
      <c r="N83" s="248">
        <f t="shared" si="22"/>
        <v>-42.744331442847979</v>
      </c>
      <c r="O83" s="226">
        <f t="shared" si="24"/>
        <v>83939.079018497039</v>
      </c>
      <c r="P83" s="226">
        <f t="shared" si="24"/>
        <v>82625.60714285713</v>
      </c>
      <c r="Q83" s="226">
        <f t="shared" si="24"/>
        <v>77918.801501962735</v>
      </c>
      <c r="R83" s="249">
        <f t="shared" si="23"/>
        <v>-5.6965459058672678</v>
      </c>
      <c r="S83" s="214"/>
      <c r="T83" s="214"/>
      <c r="U83" s="214"/>
      <c r="V83" s="214"/>
      <c r="W83" s="214"/>
      <c r="X83" s="214"/>
      <c r="Y83" s="214"/>
      <c r="Z83" s="214"/>
      <c r="AA83" s="214"/>
    </row>
    <row r="84" spans="1:27" ht="15.75" customHeight="1" x14ac:dyDescent="0.2">
      <c r="A84" s="225" t="s">
        <v>127</v>
      </c>
      <c r="B84" s="214" t="s">
        <v>132</v>
      </c>
      <c r="C84" s="226">
        <v>18</v>
      </c>
      <c r="D84" s="226">
        <v>18</v>
      </c>
      <c r="E84" s="226">
        <v>50</v>
      </c>
      <c r="F84" s="247">
        <f t="shared" si="20"/>
        <v>177.77777777777777</v>
      </c>
      <c r="G84" s="226">
        <v>48</v>
      </c>
      <c r="H84" s="227">
        <v>43.826086956521742</v>
      </c>
      <c r="I84" s="226">
        <v>100</v>
      </c>
      <c r="J84" s="248">
        <f t="shared" si="21"/>
        <v>128.17460317460316</v>
      </c>
      <c r="K84" s="226">
        <v>685028.22981120006</v>
      </c>
      <c r="L84" s="227">
        <v>734868.00000000023</v>
      </c>
      <c r="M84" s="226">
        <v>1836000</v>
      </c>
      <c r="N84" s="248">
        <f t="shared" si="22"/>
        <v>149.84078773330714</v>
      </c>
      <c r="O84" s="226">
        <f t="shared" si="24"/>
        <v>38057.123878400002</v>
      </c>
      <c r="P84" s="226">
        <f t="shared" si="24"/>
        <v>40826.000000000015</v>
      </c>
      <c r="Q84" s="226">
        <f t="shared" si="24"/>
        <v>36720</v>
      </c>
      <c r="R84" s="249">
        <f t="shared" si="23"/>
        <v>-10.057316416009442</v>
      </c>
      <c r="S84" s="214"/>
      <c r="T84" s="214"/>
      <c r="U84" s="214"/>
      <c r="V84" s="214"/>
      <c r="W84" s="214"/>
      <c r="X84" s="214"/>
      <c r="Y84" s="214"/>
      <c r="Z84" s="214"/>
      <c r="AA84" s="214"/>
    </row>
    <row r="85" spans="1:27" ht="15.75" customHeight="1" x14ac:dyDescent="0.2">
      <c r="A85" s="240" t="s">
        <v>127</v>
      </c>
      <c r="B85" s="241" t="s">
        <v>402</v>
      </c>
      <c r="C85" s="242">
        <f t="shared" ref="C85" si="29">SUM(C80:C84)</f>
        <v>628</v>
      </c>
      <c r="D85" s="242">
        <f>SUM(D80:D84)</f>
        <v>528</v>
      </c>
      <c r="E85" s="242">
        <f>SUM(E80:E84)</f>
        <v>748</v>
      </c>
      <c r="F85" s="243">
        <f t="shared" si="20"/>
        <v>41.666666666666671</v>
      </c>
      <c r="G85" s="242">
        <f>SUM(G80:G84)</f>
        <v>1696</v>
      </c>
      <c r="H85" s="242">
        <f t="shared" ref="H85:L85" si="30">SUM(H80:H84)</f>
        <v>1451.4397233201582</v>
      </c>
      <c r="I85" s="242">
        <f>SUM(I80:I84)</f>
        <v>1711</v>
      </c>
      <c r="J85" s="244">
        <f t="shared" si="21"/>
        <v>17.882952527032913</v>
      </c>
      <c r="K85" s="242">
        <f>SUM(K80:K84)</f>
        <v>43145473.771198086</v>
      </c>
      <c r="L85" s="242">
        <f t="shared" si="30"/>
        <v>39076463</v>
      </c>
      <c r="M85" s="242">
        <f>SUM(M80:M84)</f>
        <v>46845520.031890437</v>
      </c>
      <c r="N85" s="244">
        <f t="shared" si="22"/>
        <v>19.881679239726569</v>
      </c>
      <c r="O85" s="242">
        <f t="shared" si="24"/>
        <v>68702.983712098867</v>
      </c>
      <c r="P85" s="242">
        <f t="shared" si="24"/>
        <v>74008.452651515152</v>
      </c>
      <c r="Q85" s="242">
        <f>M85/E85</f>
        <v>62627.700577393633</v>
      </c>
      <c r="R85" s="245">
        <f t="shared" si="23"/>
        <v>-15.37763818372242</v>
      </c>
      <c r="S85" s="214"/>
      <c r="T85" s="246"/>
      <c r="U85" s="246"/>
      <c r="V85" s="246"/>
      <c r="W85" s="246"/>
      <c r="X85" s="246"/>
      <c r="Y85" s="246"/>
      <c r="Z85" s="246"/>
      <c r="AA85" s="246"/>
    </row>
    <row r="86" spans="1:27" ht="15.75" customHeight="1" x14ac:dyDescent="0.2">
      <c r="A86" s="225" t="s">
        <v>49</v>
      </c>
      <c r="B86" s="214" t="s">
        <v>146</v>
      </c>
      <c r="C86" s="227">
        <v>0</v>
      </c>
      <c r="D86" s="227">
        <v>0</v>
      </c>
      <c r="E86" s="227">
        <v>0</v>
      </c>
      <c r="F86" s="247" t="e">
        <f t="shared" si="20"/>
        <v>#DIV/0!</v>
      </c>
      <c r="G86" s="226"/>
      <c r="H86" s="227">
        <v>0</v>
      </c>
      <c r="I86" s="226">
        <v>0</v>
      </c>
      <c r="J86" s="248" t="e">
        <f t="shared" si="21"/>
        <v>#DIV/0!</v>
      </c>
      <c r="K86" s="226">
        <v>0</v>
      </c>
      <c r="L86" s="227">
        <v>0</v>
      </c>
      <c r="M86" s="226">
        <v>0</v>
      </c>
      <c r="N86" s="248" t="e">
        <f t="shared" si="22"/>
        <v>#DIV/0!</v>
      </c>
      <c r="O86" s="226" t="e">
        <f t="shared" si="24"/>
        <v>#DIV/0!</v>
      </c>
      <c r="P86" s="226" t="e">
        <f t="shared" si="24"/>
        <v>#DIV/0!</v>
      </c>
      <c r="Q86" s="226" t="e">
        <f t="shared" si="24"/>
        <v>#DIV/0!</v>
      </c>
      <c r="R86" s="249" t="e">
        <f t="shared" si="23"/>
        <v>#DIV/0!</v>
      </c>
      <c r="S86" s="214"/>
      <c r="T86" s="214"/>
      <c r="U86" s="214"/>
      <c r="V86" s="214"/>
      <c r="W86" s="214"/>
      <c r="X86" s="214"/>
      <c r="Y86" s="214"/>
      <c r="Z86" s="214"/>
      <c r="AA86" s="214"/>
    </row>
    <row r="87" spans="1:27" ht="15.75" customHeight="1" x14ac:dyDescent="0.2">
      <c r="A87" s="225" t="s">
        <v>49</v>
      </c>
      <c r="B87" s="214" t="s">
        <v>50</v>
      </c>
      <c r="C87" s="213">
        <v>0</v>
      </c>
      <c r="D87" s="227">
        <v>0</v>
      </c>
      <c r="E87" s="227"/>
      <c r="F87" s="247" t="e">
        <f t="shared" si="20"/>
        <v>#DIV/0!</v>
      </c>
      <c r="G87" s="226"/>
      <c r="H87" s="227">
        <v>0</v>
      </c>
      <c r="I87" s="226">
        <v>0</v>
      </c>
      <c r="J87" s="248" t="e">
        <f t="shared" si="21"/>
        <v>#DIV/0!</v>
      </c>
      <c r="K87" s="226">
        <v>0</v>
      </c>
      <c r="L87" s="227">
        <v>0</v>
      </c>
      <c r="M87" s="226"/>
      <c r="N87" s="248" t="e">
        <f t="shared" si="22"/>
        <v>#DIV/0!</v>
      </c>
      <c r="O87" s="226" t="e">
        <f t="shared" si="24"/>
        <v>#DIV/0!</v>
      </c>
      <c r="P87" s="226" t="e">
        <f t="shared" si="24"/>
        <v>#DIV/0!</v>
      </c>
      <c r="Q87" s="226" t="e">
        <f t="shared" si="24"/>
        <v>#DIV/0!</v>
      </c>
      <c r="R87" s="249" t="e">
        <f t="shared" si="23"/>
        <v>#DIV/0!</v>
      </c>
      <c r="S87" s="214"/>
      <c r="T87" s="214"/>
      <c r="U87" s="214"/>
      <c r="V87" s="214"/>
      <c r="W87" s="214"/>
      <c r="X87" s="214"/>
      <c r="Y87" s="214"/>
      <c r="Z87" s="214"/>
      <c r="AA87" s="214"/>
    </row>
    <row r="88" spans="1:27" ht="15.75" customHeight="1" x14ac:dyDescent="0.2">
      <c r="A88" s="225" t="s">
        <v>49</v>
      </c>
      <c r="B88" s="214" t="s">
        <v>147</v>
      </c>
      <c r="C88" s="213">
        <v>0</v>
      </c>
      <c r="D88" s="227">
        <v>0</v>
      </c>
      <c r="E88" s="227"/>
      <c r="F88" s="247" t="e">
        <f t="shared" si="20"/>
        <v>#DIV/0!</v>
      </c>
      <c r="G88" s="226"/>
      <c r="H88" s="227">
        <v>0</v>
      </c>
      <c r="I88" s="226">
        <v>0</v>
      </c>
      <c r="J88" s="248" t="e">
        <f t="shared" si="21"/>
        <v>#DIV/0!</v>
      </c>
      <c r="K88" s="226">
        <v>0</v>
      </c>
      <c r="L88" s="227">
        <v>0</v>
      </c>
      <c r="M88" s="226"/>
      <c r="N88" s="248" t="e">
        <f t="shared" si="22"/>
        <v>#DIV/0!</v>
      </c>
      <c r="O88" s="226" t="e">
        <f t="shared" ref="O88:Q113" si="31">K88/C88</f>
        <v>#DIV/0!</v>
      </c>
      <c r="P88" s="226" t="e">
        <f t="shared" si="31"/>
        <v>#DIV/0!</v>
      </c>
      <c r="Q88" s="226" t="e">
        <f t="shared" si="31"/>
        <v>#DIV/0!</v>
      </c>
      <c r="R88" s="249" t="e">
        <f t="shared" si="23"/>
        <v>#DIV/0!</v>
      </c>
      <c r="S88" s="214"/>
      <c r="T88" s="214"/>
      <c r="U88" s="214"/>
      <c r="V88" s="214"/>
      <c r="W88" s="214"/>
      <c r="X88" s="214"/>
      <c r="Y88" s="214"/>
      <c r="Z88" s="214"/>
      <c r="AA88" s="214"/>
    </row>
    <row r="89" spans="1:27" ht="15.75" customHeight="1" x14ac:dyDescent="0.2">
      <c r="A89" s="225" t="s">
        <v>49</v>
      </c>
      <c r="B89" s="214" t="s">
        <v>148</v>
      </c>
      <c r="C89" s="213">
        <v>0</v>
      </c>
      <c r="D89" s="227">
        <v>0</v>
      </c>
      <c r="E89" s="227"/>
      <c r="F89" s="247" t="e">
        <f t="shared" si="20"/>
        <v>#DIV/0!</v>
      </c>
      <c r="G89" s="226"/>
      <c r="H89" s="227">
        <v>0</v>
      </c>
      <c r="I89" s="226">
        <v>0</v>
      </c>
      <c r="J89" s="248" t="e">
        <f t="shared" si="21"/>
        <v>#DIV/0!</v>
      </c>
      <c r="K89" s="226">
        <v>0</v>
      </c>
      <c r="L89" s="227">
        <v>0</v>
      </c>
      <c r="M89" s="226"/>
      <c r="N89" s="248" t="e">
        <f t="shared" si="22"/>
        <v>#DIV/0!</v>
      </c>
      <c r="O89" s="226" t="e">
        <f t="shared" si="31"/>
        <v>#DIV/0!</v>
      </c>
      <c r="P89" s="226" t="e">
        <f t="shared" si="31"/>
        <v>#DIV/0!</v>
      </c>
      <c r="Q89" s="226" t="e">
        <f t="shared" si="31"/>
        <v>#DIV/0!</v>
      </c>
      <c r="R89" s="249" t="e">
        <f t="shared" si="23"/>
        <v>#DIV/0!</v>
      </c>
      <c r="S89" s="214"/>
      <c r="T89" s="214"/>
      <c r="U89" s="214"/>
      <c r="V89" s="214"/>
      <c r="W89" s="214"/>
      <c r="X89" s="214"/>
      <c r="Y89" s="214"/>
      <c r="Z89" s="214"/>
      <c r="AA89" s="214"/>
    </row>
    <row r="90" spans="1:27" ht="15.75" customHeight="1" x14ac:dyDescent="0.2">
      <c r="A90" s="225" t="s">
        <v>49</v>
      </c>
      <c r="B90" s="214" t="s">
        <v>55</v>
      </c>
      <c r="C90" s="213">
        <v>0</v>
      </c>
      <c r="D90" s="227">
        <v>0</v>
      </c>
      <c r="E90" s="227">
        <v>0</v>
      </c>
      <c r="F90" s="247" t="e">
        <f t="shared" si="20"/>
        <v>#DIV/0!</v>
      </c>
      <c r="G90" s="226"/>
      <c r="H90" s="227">
        <v>0</v>
      </c>
      <c r="I90" s="226">
        <v>0</v>
      </c>
      <c r="J90" s="248" t="e">
        <f t="shared" si="21"/>
        <v>#DIV/0!</v>
      </c>
      <c r="K90" s="226">
        <v>0</v>
      </c>
      <c r="L90" s="227">
        <v>0</v>
      </c>
      <c r="M90" s="226">
        <v>0</v>
      </c>
      <c r="N90" s="248" t="e">
        <f t="shared" si="22"/>
        <v>#DIV/0!</v>
      </c>
      <c r="O90" s="226" t="e">
        <f t="shared" si="31"/>
        <v>#DIV/0!</v>
      </c>
      <c r="P90" s="226" t="e">
        <f t="shared" si="31"/>
        <v>#DIV/0!</v>
      </c>
      <c r="Q90" s="226" t="e">
        <f t="shared" si="31"/>
        <v>#DIV/0!</v>
      </c>
      <c r="R90" s="249" t="e">
        <f t="shared" si="23"/>
        <v>#DIV/0!</v>
      </c>
      <c r="S90" s="214"/>
      <c r="T90" s="214"/>
      <c r="U90" s="214"/>
      <c r="V90" s="214"/>
      <c r="W90" s="214"/>
      <c r="X90" s="214"/>
      <c r="Y90" s="214"/>
      <c r="Z90" s="214"/>
      <c r="AA90" s="214"/>
    </row>
    <row r="91" spans="1:27" ht="15.75" customHeight="1" x14ac:dyDescent="0.2">
      <c r="A91" s="225" t="s">
        <v>49</v>
      </c>
      <c r="B91" s="214" t="s">
        <v>149</v>
      </c>
      <c r="C91" s="213">
        <v>0</v>
      </c>
      <c r="D91" s="227">
        <v>0</v>
      </c>
      <c r="E91" s="227"/>
      <c r="F91" s="247" t="e">
        <f t="shared" si="20"/>
        <v>#DIV/0!</v>
      </c>
      <c r="G91" s="226"/>
      <c r="H91" s="227">
        <v>0</v>
      </c>
      <c r="I91" s="226">
        <v>0</v>
      </c>
      <c r="J91" s="248" t="e">
        <f t="shared" si="21"/>
        <v>#DIV/0!</v>
      </c>
      <c r="K91" s="226">
        <v>0</v>
      </c>
      <c r="L91" s="227">
        <v>0</v>
      </c>
      <c r="M91" s="226"/>
      <c r="N91" s="248" t="e">
        <f t="shared" si="22"/>
        <v>#DIV/0!</v>
      </c>
      <c r="O91" s="226" t="e">
        <f t="shared" si="31"/>
        <v>#DIV/0!</v>
      </c>
      <c r="P91" s="226" t="e">
        <f t="shared" si="31"/>
        <v>#DIV/0!</v>
      </c>
      <c r="Q91" s="226" t="e">
        <f t="shared" si="31"/>
        <v>#DIV/0!</v>
      </c>
      <c r="R91" s="249" t="e">
        <f t="shared" si="23"/>
        <v>#DIV/0!</v>
      </c>
      <c r="S91" s="214"/>
      <c r="T91" s="214"/>
      <c r="U91" s="214"/>
      <c r="V91" s="214"/>
      <c r="W91" s="214"/>
      <c r="X91" s="214"/>
      <c r="Y91" s="214"/>
      <c r="Z91" s="214"/>
      <c r="AA91" s="214"/>
    </row>
    <row r="92" spans="1:27" ht="15.75" customHeight="1" x14ac:dyDescent="0.2">
      <c r="A92" s="225" t="s">
        <v>49</v>
      </c>
      <c r="B92" s="214" t="s">
        <v>150</v>
      </c>
      <c r="C92" s="213">
        <v>0</v>
      </c>
      <c r="D92" s="227">
        <v>264</v>
      </c>
      <c r="E92" s="227">
        <v>140</v>
      </c>
      <c r="F92" s="247">
        <f t="shared" si="20"/>
        <v>-46.969696969696969</v>
      </c>
      <c r="G92" s="226"/>
      <c r="H92" s="227">
        <v>634.19999999999993</v>
      </c>
      <c r="I92" s="226">
        <v>510</v>
      </c>
      <c r="J92" s="248">
        <f t="shared" si="21"/>
        <v>-19.583727530747385</v>
      </c>
      <c r="K92" s="226">
        <v>0</v>
      </c>
      <c r="L92" s="227">
        <v>11932926.800000001</v>
      </c>
      <c r="M92" s="226">
        <v>8225356.0606060615</v>
      </c>
      <c r="N92" s="248">
        <f t="shared" si="22"/>
        <v>-31.070087008276449</v>
      </c>
      <c r="O92" s="226" t="e">
        <f t="shared" si="31"/>
        <v>#DIV/0!</v>
      </c>
      <c r="P92" s="226">
        <f t="shared" si="31"/>
        <v>45200.480303030308</v>
      </c>
      <c r="Q92" s="226">
        <f t="shared" si="31"/>
        <v>58752.543290043293</v>
      </c>
      <c r="R92" s="249">
        <f t="shared" si="23"/>
        <v>29.982121641535819</v>
      </c>
      <c r="S92" s="214"/>
      <c r="T92" s="214"/>
      <c r="U92" s="214"/>
      <c r="V92" s="214"/>
      <c r="W92" s="214"/>
      <c r="X92" s="214"/>
      <c r="Y92" s="214"/>
      <c r="Z92" s="214"/>
      <c r="AA92" s="214"/>
    </row>
    <row r="93" spans="1:27" ht="15.75" customHeight="1" x14ac:dyDescent="0.2">
      <c r="A93" s="225" t="s">
        <v>49</v>
      </c>
      <c r="B93" s="214" t="s">
        <v>53</v>
      </c>
      <c r="C93" s="213">
        <v>0</v>
      </c>
      <c r="D93" s="227">
        <v>0</v>
      </c>
      <c r="E93" s="227"/>
      <c r="F93" s="247" t="e">
        <f t="shared" si="20"/>
        <v>#DIV/0!</v>
      </c>
      <c r="G93" s="226"/>
      <c r="H93" s="227">
        <v>0</v>
      </c>
      <c r="I93" s="226">
        <v>0</v>
      </c>
      <c r="J93" s="248" t="e">
        <f t="shared" si="21"/>
        <v>#DIV/0!</v>
      </c>
      <c r="K93" s="226">
        <v>0</v>
      </c>
      <c r="L93" s="227">
        <v>0</v>
      </c>
      <c r="M93" s="226"/>
      <c r="N93" s="248" t="e">
        <f t="shared" si="22"/>
        <v>#DIV/0!</v>
      </c>
      <c r="O93" s="226" t="e">
        <f t="shared" si="31"/>
        <v>#DIV/0!</v>
      </c>
      <c r="P93" s="226" t="e">
        <f t="shared" si="31"/>
        <v>#DIV/0!</v>
      </c>
      <c r="Q93" s="226" t="e">
        <f t="shared" si="31"/>
        <v>#DIV/0!</v>
      </c>
      <c r="R93" s="249" t="e">
        <f t="shared" si="23"/>
        <v>#DIV/0!</v>
      </c>
      <c r="S93" s="214"/>
      <c r="T93" s="214"/>
      <c r="U93" s="214"/>
      <c r="V93" s="214"/>
      <c r="W93" s="214"/>
      <c r="X93" s="214"/>
      <c r="Y93" s="214"/>
      <c r="Z93" s="214"/>
      <c r="AA93" s="214"/>
    </row>
    <row r="94" spans="1:27" ht="15.75" customHeight="1" x14ac:dyDescent="0.2">
      <c r="A94" s="225" t="s">
        <v>49</v>
      </c>
      <c r="B94" s="214" t="s">
        <v>151</v>
      </c>
      <c r="C94" s="213">
        <v>0</v>
      </c>
      <c r="D94" s="227">
        <v>0</v>
      </c>
      <c r="E94" s="227"/>
      <c r="F94" s="247" t="e">
        <f t="shared" si="20"/>
        <v>#DIV/0!</v>
      </c>
      <c r="G94" s="226"/>
      <c r="H94" s="227">
        <v>0</v>
      </c>
      <c r="I94" s="226">
        <v>0</v>
      </c>
      <c r="J94" s="248" t="e">
        <f t="shared" si="21"/>
        <v>#DIV/0!</v>
      </c>
      <c r="K94" s="226">
        <v>0</v>
      </c>
      <c r="L94" s="227">
        <v>0</v>
      </c>
      <c r="M94" s="226"/>
      <c r="N94" s="248" t="e">
        <f t="shared" si="22"/>
        <v>#DIV/0!</v>
      </c>
      <c r="O94" s="226" t="e">
        <f t="shared" si="31"/>
        <v>#DIV/0!</v>
      </c>
      <c r="P94" s="226" t="e">
        <f t="shared" si="31"/>
        <v>#DIV/0!</v>
      </c>
      <c r="Q94" s="226" t="e">
        <f t="shared" si="31"/>
        <v>#DIV/0!</v>
      </c>
      <c r="R94" s="249" t="e">
        <f t="shared" si="23"/>
        <v>#DIV/0!</v>
      </c>
      <c r="S94" s="214"/>
      <c r="T94" s="214"/>
      <c r="U94" s="214"/>
      <c r="V94" s="214"/>
      <c r="W94" s="214"/>
      <c r="X94" s="214"/>
      <c r="Y94" s="214"/>
      <c r="Z94" s="214"/>
      <c r="AA94" s="214"/>
    </row>
    <row r="95" spans="1:27" ht="15.75" customHeight="1" x14ac:dyDescent="0.2">
      <c r="A95" s="225" t="s">
        <v>49</v>
      </c>
      <c r="B95" s="214" t="s">
        <v>152</v>
      </c>
      <c r="C95" s="213">
        <v>0</v>
      </c>
      <c r="D95" s="227">
        <v>0</v>
      </c>
      <c r="E95" s="227"/>
      <c r="F95" s="247" t="e">
        <f t="shared" si="20"/>
        <v>#DIV/0!</v>
      </c>
      <c r="G95" s="226"/>
      <c r="H95" s="227">
        <v>0</v>
      </c>
      <c r="I95" s="226">
        <v>0</v>
      </c>
      <c r="J95" s="248" t="e">
        <f t="shared" si="21"/>
        <v>#DIV/0!</v>
      </c>
      <c r="K95" s="226">
        <v>0</v>
      </c>
      <c r="L95" s="227">
        <v>0</v>
      </c>
      <c r="M95" s="226"/>
      <c r="N95" s="248" t="e">
        <f t="shared" si="22"/>
        <v>#DIV/0!</v>
      </c>
      <c r="O95" s="226" t="e">
        <f t="shared" si="31"/>
        <v>#DIV/0!</v>
      </c>
      <c r="P95" s="226" t="e">
        <f t="shared" si="31"/>
        <v>#DIV/0!</v>
      </c>
      <c r="Q95" s="226" t="e">
        <f t="shared" si="31"/>
        <v>#DIV/0!</v>
      </c>
      <c r="R95" s="249" t="e">
        <f t="shared" si="23"/>
        <v>#DIV/0!</v>
      </c>
      <c r="S95" s="214"/>
      <c r="T95" s="214"/>
      <c r="U95" s="214"/>
      <c r="V95" s="214"/>
      <c r="W95" s="214"/>
      <c r="X95" s="214"/>
      <c r="Y95" s="214"/>
      <c r="Z95" s="214"/>
      <c r="AA95" s="214"/>
    </row>
    <row r="96" spans="1:27" ht="15.75" customHeight="1" x14ac:dyDescent="0.2">
      <c r="A96" s="225" t="s">
        <v>49</v>
      </c>
      <c r="B96" s="214" t="s">
        <v>153</v>
      </c>
      <c r="C96" s="213">
        <v>0</v>
      </c>
      <c r="D96" s="227">
        <v>0</v>
      </c>
      <c r="E96" s="227"/>
      <c r="F96" s="247" t="e">
        <f t="shared" si="20"/>
        <v>#DIV/0!</v>
      </c>
      <c r="G96" s="226"/>
      <c r="H96" s="227">
        <v>0</v>
      </c>
      <c r="I96" s="226">
        <v>0</v>
      </c>
      <c r="J96" s="248" t="e">
        <f t="shared" si="21"/>
        <v>#DIV/0!</v>
      </c>
      <c r="K96" s="226">
        <v>0</v>
      </c>
      <c r="L96" s="227">
        <v>0</v>
      </c>
      <c r="M96" s="226"/>
      <c r="N96" s="248" t="e">
        <f t="shared" si="22"/>
        <v>#DIV/0!</v>
      </c>
      <c r="O96" s="226" t="e">
        <f t="shared" si="31"/>
        <v>#DIV/0!</v>
      </c>
      <c r="P96" s="226" t="e">
        <f t="shared" si="31"/>
        <v>#DIV/0!</v>
      </c>
      <c r="Q96" s="226" t="e">
        <f t="shared" si="31"/>
        <v>#DIV/0!</v>
      </c>
      <c r="R96" s="249" t="e">
        <f t="shared" si="23"/>
        <v>#DIV/0!</v>
      </c>
      <c r="S96" s="214"/>
      <c r="T96" s="214"/>
      <c r="U96" s="214"/>
      <c r="V96" s="214"/>
      <c r="W96" s="214"/>
      <c r="X96" s="214"/>
      <c r="Y96" s="214"/>
      <c r="Z96" s="214"/>
      <c r="AA96" s="214"/>
    </row>
    <row r="97" spans="1:27" ht="15.75" customHeight="1" x14ac:dyDescent="0.2">
      <c r="A97" s="225" t="s">
        <v>49</v>
      </c>
      <c r="B97" s="214" t="s">
        <v>154</v>
      </c>
      <c r="C97" s="213">
        <v>0</v>
      </c>
      <c r="D97" s="227">
        <v>70</v>
      </c>
      <c r="E97" s="227">
        <v>80</v>
      </c>
      <c r="F97" s="247">
        <f t="shared" si="20"/>
        <v>14.285714285714279</v>
      </c>
      <c r="G97" s="226"/>
      <c r="H97" s="227">
        <v>182</v>
      </c>
      <c r="I97" s="226">
        <v>240</v>
      </c>
      <c r="J97" s="248">
        <f t="shared" si="21"/>
        <v>31.868131868131865</v>
      </c>
      <c r="K97" s="226"/>
      <c r="L97" s="227">
        <v>538610</v>
      </c>
      <c r="M97" s="226">
        <v>602666.66666666558</v>
      </c>
      <c r="N97" s="248">
        <f t="shared" si="22"/>
        <v>11.892959036532114</v>
      </c>
      <c r="O97" s="226" t="e">
        <f t="shared" si="31"/>
        <v>#DIV/0!</v>
      </c>
      <c r="P97" s="226">
        <f t="shared" si="31"/>
        <v>7694.4285714285716</v>
      </c>
      <c r="Q97" s="226">
        <f t="shared" si="31"/>
        <v>7533.3333333333194</v>
      </c>
      <c r="R97" s="249">
        <f t="shared" si="23"/>
        <v>-2.0936608430344172</v>
      </c>
      <c r="S97" s="214"/>
      <c r="T97" s="214"/>
      <c r="U97" s="214"/>
      <c r="V97" s="214"/>
      <c r="W97" s="214"/>
      <c r="X97" s="214"/>
      <c r="Y97" s="214"/>
      <c r="Z97" s="214"/>
      <c r="AA97" s="214"/>
    </row>
    <row r="98" spans="1:27" ht="15.75" customHeight="1" x14ac:dyDescent="0.2">
      <c r="A98" s="225" t="s">
        <v>49</v>
      </c>
      <c r="B98" s="214" t="s">
        <v>155</v>
      </c>
      <c r="C98" s="213">
        <v>0</v>
      </c>
      <c r="D98" s="227">
        <v>0</v>
      </c>
      <c r="E98" s="227"/>
      <c r="F98" s="247" t="e">
        <f t="shared" si="20"/>
        <v>#DIV/0!</v>
      </c>
      <c r="G98" s="226"/>
      <c r="H98" s="227">
        <v>0</v>
      </c>
      <c r="I98" s="226">
        <v>0</v>
      </c>
      <c r="J98" s="248" t="e">
        <f t="shared" si="21"/>
        <v>#DIV/0!</v>
      </c>
      <c r="K98" s="226">
        <v>0</v>
      </c>
      <c r="L98" s="227">
        <v>0</v>
      </c>
      <c r="M98" s="226"/>
      <c r="N98" s="248" t="e">
        <f t="shared" si="22"/>
        <v>#DIV/0!</v>
      </c>
      <c r="O98" s="226" t="e">
        <f t="shared" si="31"/>
        <v>#DIV/0!</v>
      </c>
      <c r="P98" s="226" t="e">
        <f t="shared" si="31"/>
        <v>#DIV/0!</v>
      </c>
      <c r="Q98" s="226" t="e">
        <f t="shared" si="31"/>
        <v>#DIV/0!</v>
      </c>
      <c r="R98" s="249" t="e">
        <f t="shared" si="23"/>
        <v>#DIV/0!</v>
      </c>
      <c r="S98" s="214"/>
      <c r="T98" s="214"/>
      <c r="U98" s="214"/>
      <c r="V98" s="214"/>
      <c r="W98" s="214"/>
      <c r="X98" s="214"/>
      <c r="Y98" s="214"/>
      <c r="Z98" s="214"/>
      <c r="AA98" s="214"/>
    </row>
    <row r="99" spans="1:27" ht="15.75" customHeight="1" x14ac:dyDescent="0.2">
      <c r="A99" s="225" t="s">
        <v>49</v>
      </c>
      <c r="B99" s="214" t="s">
        <v>156</v>
      </c>
      <c r="C99" s="213">
        <v>0</v>
      </c>
      <c r="D99" s="227">
        <v>0</v>
      </c>
      <c r="E99" s="227"/>
      <c r="F99" s="247" t="e">
        <f t="shared" si="20"/>
        <v>#DIV/0!</v>
      </c>
      <c r="G99" s="226"/>
      <c r="H99" s="227">
        <v>0</v>
      </c>
      <c r="I99" s="226">
        <v>0</v>
      </c>
      <c r="J99" s="248" t="e">
        <f t="shared" si="21"/>
        <v>#DIV/0!</v>
      </c>
      <c r="K99" s="226">
        <v>0</v>
      </c>
      <c r="L99" s="227">
        <v>0</v>
      </c>
      <c r="M99" s="226"/>
      <c r="N99" s="248" t="e">
        <f t="shared" si="22"/>
        <v>#DIV/0!</v>
      </c>
      <c r="O99" s="226" t="e">
        <f t="shared" si="31"/>
        <v>#DIV/0!</v>
      </c>
      <c r="P99" s="226" t="e">
        <f t="shared" si="31"/>
        <v>#DIV/0!</v>
      </c>
      <c r="Q99" s="226" t="e">
        <f t="shared" si="31"/>
        <v>#DIV/0!</v>
      </c>
      <c r="R99" s="249" t="e">
        <f t="shared" si="23"/>
        <v>#DIV/0!</v>
      </c>
      <c r="S99" s="214"/>
      <c r="T99" s="214"/>
      <c r="U99" s="214"/>
      <c r="V99" s="214"/>
      <c r="W99" s="214"/>
      <c r="X99" s="214"/>
      <c r="Y99" s="214"/>
      <c r="Z99" s="214"/>
      <c r="AA99" s="214"/>
    </row>
    <row r="100" spans="1:27" ht="15.75" customHeight="1" x14ac:dyDescent="0.2">
      <c r="A100" s="225" t="s">
        <v>49</v>
      </c>
      <c r="B100" s="214" t="s">
        <v>157</v>
      </c>
      <c r="C100" s="213">
        <v>0</v>
      </c>
      <c r="D100" s="227">
        <v>28</v>
      </c>
      <c r="E100" s="227"/>
      <c r="F100" s="247">
        <f t="shared" si="20"/>
        <v>-100</v>
      </c>
      <c r="G100" s="226"/>
      <c r="H100" s="227">
        <v>70</v>
      </c>
      <c r="I100" s="226">
        <v>0</v>
      </c>
      <c r="J100" s="248">
        <f t="shared" si="21"/>
        <v>-100</v>
      </c>
      <c r="K100" s="226">
        <v>0</v>
      </c>
      <c r="L100" s="227">
        <v>190050</v>
      </c>
      <c r="M100" s="226">
        <v>0</v>
      </c>
      <c r="N100" s="248">
        <f t="shared" si="22"/>
        <v>-100</v>
      </c>
      <c r="O100" s="226" t="e">
        <f t="shared" si="31"/>
        <v>#DIV/0!</v>
      </c>
      <c r="P100" s="226">
        <f t="shared" si="31"/>
        <v>6787.5</v>
      </c>
      <c r="Q100" s="226" t="e">
        <f t="shared" si="31"/>
        <v>#DIV/0!</v>
      </c>
      <c r="R100" s="249" t="e">
        <f t="shared" si="23"/>
        <v>#DIV/0!</v>
      </c>
      <c r="S100" s="214"/>
      <c r="T100" s="214"/>
      <c r="U100" s="214"/>
      <c r="V100" s="214"/>
      <c r="W100" s="214"/>
      <c r="X100" s="214"/>
      <c r="Y100" s="214"/>
      <c r="Z100" s="214"/>
      <c r="AA100" s="214"/>
    </row>
    <row r="101" spans="1:27" ht="15.75" customHeight="1" x14ac:dyDescent="0.2">
      <c r="A101" s="225" t="s">
        <v>49</v>
      </c>
      <c r="B101" s="214" t="s">
        <v>54</v>
      </c>
      <c r="C101" s="213">
        <v>0</v>
      </c>
      <c r="D101" s="227">
        <v>0</v>
      </c>
      <c r="E101" s="227"/>
      <c r="F101" s="247" t="e">
        <f t="shared" si="20"/>
        <v>#DIV/0!</v>
      </c>
      <c r="G101" s="226"/>
      <c r="H101" s="227">
        <v>0</v>
      </c>
      <c r="I101" s="226">
        <v>0</v>
      </c>
      <c r="J101" s="248" t="e">
        <f t="shared" si="21"/>
        <v>#DIV/0!</v>
      </c>
      <c r="K101" s="226">
        <v>0</v>
      </c>
      <c r="L101" s="227">
        <v>0</v>
      </c>
      <c r="M101" s="226"/>
      <c r="N101" s="248" t="e">
        <f t="shared" si="22"/>
        <v>#DIV/0!</v>
      </c>
      <c r="O101" s="226" t="e">
        <f t="shared" si="31"/>
        <v>#DIV/0!</v>
      </c>
      <c r="P101" s="226" t="e">
        <f t="shared" si="31"/>
        <v>#DIV/0!</v>
      </c>
      <c r="Q101" s="226" t="e">
        <f t="shared" si="31"/>
        <v>#DIV/0!</v>
      </c>
      <c r="R101" s="249" t="e">
        <f t="shared" si="23"/>
        <v>#DIV/0!</v>
      </c>
      <c r="S101" s="214"/>
      <c r="T101" s="214"/>
      <c r="U101" s="214"/>
      <c r="V101" s="214"/>
      <c r="W101" s="214"/>
      <c r="X101" s="214"/>
      <c r="Y101" s="214"/>
      <c r="Z101" s="214"/>
      <c r="AA101" s="214"/>
    </row>
    <row r="102" spans="1:27" ht="15.75" customHeight="1" x14ac:dyDescent="0.2">
      <c r="A102" s="225" t="s">
        <v>49</v>
      </c>
      <c r="B102" s="214" t="s">
        <v>158</v>
      </c>
      <c r="C102" s="213">
        <v>0</v>
      </c>
      <c r="D102" s="227">
        <v>16</v>
      </c>
      <c r="E102" s="227">
        <v>80</v>
      </c>
      <c r="F102" s="247">
        <f t="shared" si="20"/>
        <v>400</v>
      </c>
      <c r="G102" s="226"/>
      <c r="H102" s="227">
        <v>0</v>
      </c>
      <c r="I102" s="226">
        <v>160</v>
      </c>
      <c r="J102" s="248" t="e">
        <f t="shared" si="21"/>
        <v>#DIV/0!</v>
      </c>
      <c r="K102" s="226">
        <v>0</v>
      </c>
      <c r="L102" s="227">
        <v>0</v>
      </c>
      <c r="M102" s="226"/>
      <c r="N102" s="248" t="e">
        <f t="shared" si="22"/>
        <v>#DIV/0!</v>
      </c>
      <c r="O102" s="226" t="e">
        <f t="shared" si="31"/>
        <v>#DIV/0!</v>
      </c>
      <c r="P102" s="226">
        <f t="shared" si="31"/>
        <v>0</v>
      </c>
      <c r="Q102" s="226">
        <f t="shared" si="31"/>
        <v>0</v>
      </c>
      <c r="R102" s="249" t="e">
        <f t="shared" si="23"/>
        <v>#DIV/0!</v>
      </c>
      <c r="S102" s="214"/>
      <c r="T102" s="214"/>
      <c r="U102" s="214"/>
      <c r="V102" s="214"/>
      <c r="W102" s="214"/>
      <c r="X102" s="214"/>
      <c r="Y102" s="214"/>
      <c r="Z102" s="214"/>
      <c r="AA102" s="214"/>
    </row>
    <row r="103" spans="1:27" ht="15.75" customHeight="1" x14ac:dyDescent="0.2">
      <c r="A103" s="225" t="s">
        <v>49</v>
      </c>
      <c r="B103" s="214" t="s">
        <v>159</v>
      </c>
      <c r="C103" s="213">
        <v>0</v>
      </c>
      <c r="D103" s="227">
        <v>0</v>
      </c>
      <c r="E103" s="227"/>
      <c r="F103" s="247" t="e">
        <f t="shared" si="20"/>
        <v>#DIV/0!</v>
      </c>
      <c r="G103" s="226"/>
      <c r="H103" s="227">
        <v>0</v>
      </c>
      <c r="I103" s="226">
        <v>0</v>
      </c>
      <c r="J103" s="248" t="e">
        <f t="shared" si="21"/>
        <v>#DIV/0!</v>
      </c>
      <c r="K103" s="226"/>
      <c r="L103" s="227">
        <v>0</v>
      </c>
      <c r="M103" s="226"/>
      <c r="N103" s="248" t="e">
        <f t="shared" si="22"/>
        <v>#DIV/0!</v>
      </c>
      <c r="O103" s="226" t="e">
        <f t="shared" si="31"/>
        <v>#DIV/0!</v>
      </c>
      <c r="P103" s="226" t="e">
        <f t="shared" si="31"/>
        <v>#DIV/0!</v>
      </c>
      <c r="Q103" s="226" t="e">
        <f t="shared" si="31"/>
        <v>#DIV/0!</v>
      </c>
      <c r="R103" s="249" t="e">
        <f t="shared" si="23"/>
        <v>#DIV/0!</v>
      </c>
      <c r="S103" s="214"/>
      <c r="T103" s="214"/>
      <c r="U103" s="214"/>
      <c r="V103" s="214"/>
      <c r="W103" s="214"/>
      <c r="X103" s="214"/>
      <c r="Y103" s="214"/>
      <c r="Z103" s="214"/>
      <c r="AA103" s="214"/>
    </row>
    <row r="104" spans="1:27" ht="15.75" customHeight="1" x14ac:dyDescent="0.2">
      <c r="A104" s="225" t="s">
        <v>49</v>
      </c>
      <c r="B104" s="214" t="s">
        <v>52</v>
      </c>
      <c r="C104" s="226">
        <v>26</v>
      </c>
      <c r="D104" s="227">
        <v>44</v>
      </c>
      <c r="E104" s="227">
        <v>28</v>
      </c>
      <c r="F104" s="247">
        <f t="shared" si="20"/>
        <v>-36.363636363636367</v>
      </c>
      <c r="G104" s="226">
        <v>47</v>
      </c>
      <c r="H104" s="227">
        <v>96.800000000000011</v>
      </c>
      <c r="I104" s="226">
        <v>84</v>
      </c>
      <c r="J104" s="248">
        <f t="shared" si="21"/>
        <v>-13.22314049586778</v>
      </c>
      <c r="K104" s="226">
        <v>737031.36</v>
      </c>
      <c r="L104" s="227">
        <v>1165882.6666666665</v>
      </c>
      <c r="M104" s="226">
        <v>640279.99999999884</v>
      </c>
      <c r="N104" s="248">
        <f t="shared" si="22"/>
        <v>-45.081952214745549</v>
      </c>
      <c r="O104" s="226">
        <f t="shared" si="31"/>
        <v>28347.360000000001</v>
      </c>
      <c r="P104" s="226">
        <f t="shared" si="31"/>
        <v>26497.333333333328</v>
      </c>
      <c r="Q104" s="226">
        <f t="shared" si="31"/>
        <v>22867.142857142815</v>
      </c>
      <c r="R104" s="249">
        <f t="shared" si="23"/>
        <v>-13.700210623171571</v>
      </c>
      <c r="S104" s="214"/>
      <c r="T104" s="214"/>
      <c r="U104" s="214"/>
      <c r="V104" s="214"/>
      <c r="W104" s="214"/>
      <c r="X104" s="214"/>
      <c r="Y104" s="214"/>
      <c r="Z104" s="214"/>
      <c r="AA104" s="214"/>
    </row>
    <row r="105" spans="1:27" ht="15.75" customHeight="1" x14ac:dyDescent="0.2">
      <c r="A105" s="225" t="s">
        <v>49</v>
      </c>
      <c r="B105" s="214" t="s">
        <v>160</v>
      </c>
      <c r="C105" s="226">
        <v>0</v>
      </c>
      <c r="D105" s="227">
        <v>0</v>
      </c>
      <c r="E105" s="227">
        <v>74</v>
      </c>
      <c r="F105" s="247" t="e">
        <f t="shared" si="20"/>
        <v>#DIV/0!</v>
      </c>
      <c r="G105" s="226"/>
      <c r="H105" s="227">
        <v>0</v>
      </c>
      <c r="I105" s="226">
        <v>222</v>
      </c>
      <c r="J105" s="248" t="e">
        <f t="shared" si="21"/>
        <v>#DIV/0!</v>
      </c>
      <c r="K105" s="226">
        <v>0</v>
      </c>
      <c r="L105" s="227">
        <v>0</v>
      </c>
      <c r="M105" s="226">
        <v>166315</v>
      </c>
      <c r="N105" s="248" t="e">
        <f t="shared" si="22"/>
        <v>#DIV/0!</v>
      </c>
      <c r="O105" s="226" t="e">
        <f t="shared" si="31"/>
        <v>#DIV/0!</v>
      </c>
      <c r="P105" s="226" t="e">
        <f t="shared" si="31"/>
        <v>#DIV/0!</v>
      </c>
      <c r="Q105" s="226">
        <f t="shared" si="31"/>
        <v>2247.5</v>
      </c>
      <c r="R105" s="249" t="e">
        <f t="shared" si="23"/>
        <v>#DIV/0!</v>
      </c>
      <c r="S105" s="214"/>
      <c r="T105" s="214"/>
      <c r="U105" s="214"/>
      <c r="V105" s="214"/>
      <c r="W105" s="214"/>
      <c r="X105" s="214"/>
      <c r="Y105" s="214"/>
      <c r="Z105" s="214"/>
      <c r="AA105" s="214"/>
    </row>
    <row r="106" spans="1:27" ht="15.75" customHeight="1" x14ac:dyDescent="0.2">
      <c r="A106" s="225" t="s">
        <v>49</v>
      </c>
      <c r="B106" s="214" t="s">
        <v>161</v>
      </c>
      <c r="C106" s="226">
        <v>0</v>
      </c>
      <c r="D106" s="227">
        <v>0</v>
      </c>
      <c r="E106" s="227"/>
      <c r="F106" s="247" t="e">
        <f t="shared" si="20"/>
        <v>#DIV/0!</v>
      </c>
      <c r="G106" s="226"/>
      <c r="H106" s="227">
        <v>0</v>
      </c>
      <c r="I106" s="226">
        <v>0</v>
      </c>
      <c r="J106" s="248" t="e">
        <f t="shared" si="21"/>
        <v>#DIV/0!</v>
      </c>
      <c r="K106" s="226">
        <v>0</v>
      </c>
      <c r="L106" s="227">
        <v>0</v>
      </c>
      <c r="M106" s="226"/>
      <c r="N106" s="248" t="e">
        <f t="shared" si="22"/>
        <v>#DIV/0!</v>
      </c>
      <c r="O106" s="226" t="e">
        <f t="shared" si="31"/>
        <v>#DIV/0!</v>
      </c>
      <c r="P106" s="226" t="e">
        <f t="shared" si="31"/>
        <v>#DIV/0!</v>
      </c>
      <c r="Q106" s="226" t="e">
        <f t="shared" si="31"/>
        <v>#DIV/0!</v>
      </c>
      <c r="R106" s="249" t="e">
        <f t="shared" si="23"/>
        <v>#DIV/0!</v>
      </c>
      <c r="S106" s="214"/>
      <c r="T106" s="214"/>
      <c r="U106" s="214"/>
      <c r="V106" s="214"/>
      <c r="W106" s="214"/>
      <c r="X106" s="214"/>
      <c r="Y106" s="214"/>
      <c r="Z106" s="214"/>
      <c r="AA106" s="214"/>
    </row>
    <row r="107" spans="1:27" ht="15.75" customHeight="1" x14ac:dyDescent="0.2">
      <c r="A107" s="225" t="s">
        <v>49</v>
      </c>
      <c r="B107" s="214" t="s">
        <v>162</v>
      </c>
      <c r="C107" s="226">
        <v>0</v>
      </c>
      <c r="D107" s="227">
        <v>0</v>
      </c>
      <c r="E107" s="227"/>
      <c r="F107" s="247" t="e">
        <f t="shared" si="20"/>
        <v>#DIV/0!</v>
      </c>
      <c r="G107" s="226"/>
      <c r="H107" s="227">
        <v>0</v>
      </c>
      <c r="I107" s="226">
        <v>0</v>
      </c>
      <c r="J107" s="248" t="e">
        <f t="shared" si="21"/>
        <v>#DIV/0!</v>
      </c>
      <c r="K107" s="226">
        <v>0</v>
      </c>
      <c r="L107" s="227">
        <v>0</v>
      </c>
      <c r="M107" s="226"/>
      <c r="N107" s="248" t="e">
        <f t="shared" si="22"/>
        <v>#DIV/0!</v>
      </c>
      <c r="O107" s="226" t="e">
        <f t="shared" si="31"/>
        <v>#DIV/0!</v>
      </c>
      <c r="P107" s="226" t="e">
        <f t="shared" si="31"/>
        <v>#DIV/0!</v>
      </c>
      <c r="Q107" s="226" t="e">
        <f t="shared" si="31"/>
        <v>#DIV/0!</v>
      </c>
      <c r="R107" s="249" t="e">
        <f t="shared" si="23"/>
        <v>#DIV/0!</v>
      </c>
      <c r="S107" s="214"/>
      <c r="T107" s="214"/>
      <c r="U107" s="214"/>
      <c r="V107" s="214"/>
      <c r="W107" s="214"/>
      <c r="X107" s="214"/>
      <c r="Y107" s="214"/>
      <c r="Z107" s="214"/>
      <c r="AA107" s="214"/>
    </row>
    <row r="108" spans="1:27" ht="15.75" customHeight="1" x14ac:dyDescent="0.2">
      <c r="A108" s="225" t="s">
        <v>49</v>
      </c>
      <c r="B108" s="214" t="s">
        <v>163</v>
      </c>
      <c r="C108" s="226">
        <v>200</v>
      </c>
      <c r="D108" s="227">
        <v>240</v>
      </c>
      <c r="E108" s="227">
        <v>544</v>
      </c>
      <c r="F108" s="247">
        <f t="shared" si="20"/>
        <v>126.66666666666666</v>
      </c>
      <c r="G108" s="226">
        <v>417</v>
      </c>
      <c r="H108" s="227">
        <v>614.4</v>
      </c>
      <c r="I108" s="226">
        <v>1632</v>
      </c>
      <c r="J108" s="248">
        <f t="shared" si="21"/>
        <v>165.625</v>
      </c>
      <c r="K108" s="226">
        <v>4490146.0705882348</v>
      </c>
      <c r="L108" s="227">
        <v>5307360</v>
      </c>
      <c r="M108" s="226">
        <v>11602486.4</v>
      </c>
      <c r="N108" s="248">
        <f t="shared" si="22"/>
        <v>118.61125682071689</v>
      </c>
      <c r="O108" s="226">
        <f t="shared" si="31"/>
        <v>22450.730352941173</v>
      </c>
      <c r="P108" s="226">
        <f t="shared" si="31"/>
        <v>22114</v>
      </c>
      <c r="Q108" s="226">
        <f t="shared" si="31"/>
        <v>21328.100000000002</v>
      </c>
      <c r="R108" s="249">
        <f t="shared" si="23"/>
        <v>-3.5538572849778349</v>
      </c>
      <c r="S108" s="214"/>
      <c r="T108" s="214"/>
      <c r="U108" s="214"/>
      <c r="V108" s="214"/>
      <c r="W108" s="214"/>
      <c r="X108" s="214"/>
      <c r="Y108" s="214"/>
      <c r="Z108" s="214"/>
      <c r="AA108" s="214"/>
    </row>
    <row r="109" spans="1:27" ht="15.75" customHeight="1" x14ac:dyDescent="0.2">
      <c r="A109" s="225" t="s">
        <v>49</v>
      </c>
      <c r="B109" s="214" t="s">
        <v>51</v>
      </c>
      <c r="C109" s="226">
        <v>0</v>
      </c>
      <c r="D109" s="227">
        <v>0</v>
      </c>
      <c r="E109" s="227"/>
      <c r="F109" s="247" t="e">
        <f t="shared" si="20"/>
        <v>#DIV/0!</v>
      </c>
      <c r="G109" s="226"/>
      <c r="H109" s="227">
        <v>0</v>
      </c>
      <c r="I109" s="226">
        <v>0</v>
      </c>
      <c r="J109" s="248" t="e">
        <f t="shared" si="21"/>
        <v>#DIV/0!</v>
      </c>
      <c r="K109" s="226">
        <v>0</v>
      </c>
      <c r="L109" s="227">
        <v>0</v>
      </c>
      <c r="M109" s="226"/>
      <c r="N109" s="248" t="e">
        <f t="shared" si="22"/>
        <v>#DIV/0!</v>
      </c>
      <c r="O109" s="226" t="e">
        <f t="shared" si="31"/>
        <v>#DIV/0!</v>
      </c>
      <c r="P109" s="226" t="e">
        <f t="shared" si="31"/>
        <v>#DIV/0!</v>
      </c>
      <c r="Q109" s="226" t="e">
        <f t="shared" si="31"/>
        <v>#DIV/0!</v>
      </c>
      <c r="R109" s="249" t="e">
        <f t="shared" si="23"/>
        <v>#DIV/0!</v>
      </c>
      <c r="S109" s="214"/>
      <c r="T109" s="214"/>
      <c r="U109" s="214"/>
      <c r="V109" s="214"/>
      <c r="W109" s="214"/>
      <c r="X109" s="214"/>
      <c r="Y109" s="214"/>
      <c r="Z109" s="214"/>
      <c r="AA109" s="214"/>
    </row>
    <row r="110" spans="1:27" ht="15.75" customHeight="1" x14ac:dyDescent="0.2">
      <c r="A110" s="225" t="s">
        <v>49</v>
      </c>
      <c r="B110" s="214" t="s">
        <v>164</v>
      </c>
      <c r="C110" s="226">
        <v>0</v>
      </c>
      <c r="D110" s="227">
        <v>0</v>
      </c>
      <c r="E110" s="227"/>
      <c r="F110" s="247" t="e">
        <f t="shared" si="20"/>
        <v>#DIV/0!</v>
      </c>
      <c r="G110" s="226"/>
      <c r="H110" s="227">
        <v>0</v>
      </c>
      <c r="I110" s="226">
        <v>0</v>
      </c>
      <c r="J110" s="248" t="e">
        <f t="shared" si="21"/>
        <v>#DIV/0!</v>
      </c>
      <c r="K110" s="226">
        <v>0</v>
      </c>
      <c r="L110" s="227">
        <v>0</v>
      </c>
      <c r="M110" s="226"/>
      <c r="N110" s="248" t="e">
        <f t="shared" si="22"/>
        <v>#DIV/0!</v>
      </c>
      <c r="O110" s="226" t="e">
        <f t="shared" si="31"/>
        <v>#DIV/0!</v>
      </c>
      <c r="P110" s="226" t="e">
        <f t="shared" si="31"/>
        <v>#DIV/0!</v>
      </c>
      <c r="Q110" s="226" t="e">
        <f t="shared" si="31"/>
        <v>#DIV/0!</v>
      </c>
      <c r="R110" s="249" t="e">
        <f t="shared" si="23"/>
        <v>#DIV/0!</v>
      </c>
      <c r="S110" s="214"/>
      <c r="T110" s="214"/>
      <c r="U110" s="214"/>
      <c r="V110" s="214"/>
      <c r="W110" s="214"/>
      <c r="X110" s="214"/>
      <c r="Y110" s="214"/>
      <c r="Z110" s="214"/>
      <c r="AA110" s="214"/>
    </row>
    <row r="111" spans="1:27" ht="15.75" customHeight="1" x14ac:dyDescent="0.2">
      <c r="A111" s="225" t="s">
        <v>49</v>
      </c>
      <c r="B111" s="214" t="s">
        <v>165</v>
      </c>
      <c r="C111" s="226">
        <v>0</v>
      </c>
      <c r="D111" s="227">
        <v>0</v>
      </c>
      <c r="E111" s="227"/>
      <c r="F111" s="247" t="e">
        <f t="shared" si="20"/>
        <v>#DIV/0!</v>
      </c>
      <c r="G111" s="226"/>
      <c r="H111" s="227">
        <v>0</v>
      </c>
      <c r="I111" s="226">
        <v>0</v>
      </c>
      <c r="J111" s="248" t="e">
        <f t="shared" si="21"/>
        <v>#DIV/0!</v>
      </c>
      <c r="K111" s="226">
        <v>0</v>
      </c>
      <c r="L111" s="227">
        <v>0</v>
      </c>
      <c r="M111" s="226"/>
      <c r="N111" s="248" t="e">
        <f t="shared" si="22"/>
        <v>#DIV/0!</v>
      </c>
      <c r="O111" s="226" t="e">
        <f t="shared" si="31"/>
        <v>#DIV/0!</v>
      </c>
      <c r="P111" s="226" t="e">
        <f t="shared" si="31"/>
        <v>#DIV/0!</v>
      </c>
      <c r="Q111" s="226" t="e">
        <f t="shared" si="31"/>
        <v>#DIV/0!</v>
      </c>
      <c r="R111" s="249" t="e">
        <f t="shared" si="23"/>
        <v>#DIV/0!</v>
      </c>
      <c r="S111" s="214"/>
      <c r="T111" s="214"/>
      <c r="U111" s="214"/>
      <c r="V111" s="214"/>
      <c r="W111" s="214"/>
      <c r="X111" s="214"/>
      <c r="Y111" s="214"/>
      <c r="Z111" s="214"/>
      <c r="AA111" s="214"/>
    </row>
    <row r="112" spans="1:27" ht="15.75" customHeight="1" x14ac:dyDescent="0.2">
      <c r="A112" s="225" t="s">
        <v>49</v>
      </c>
      <c r="B112" s="214" t="s">
        <v>166</v>
      </c>
      <c r="C112" s="226">
        <v>0</v>
      </c>
      <c r="D112" s="227">
        <v>0</v>
      </c>
      <c r="E112" s="227"/>
      <c r="F112" s="247" t="e">
        <f t="shared" si="20"/>
        <v>#DIV/0!</v>
      </c>
      <c r="G112" s="226"/>
      <c r="H112" s="227">
        <v>0</v>
      </c>
      <c r="I112" s="226">
        <v>0</v>
      </c>
      <c r="J112" s="248" t="e">
        <f t="shared" si="21"/>
        <v>#DIV/0!</v>
      </c>
      <c r="K112" s="226"/>
      <c r="L112" s="227">
        <v>0</v>
      </c>
      <c r="M112" s="226"/>
      <c r="N112" s="248" t="e">
        <f t="shared" si="22"/>
        <v>#DIV/0!</v>
      </c>
      <c r="O112" s="226" t="e">
        <f t="shared" si="31"/>
        <v>#DIV/0!</v>
      </c>
      <c r="P112" s="226" t="e">
        <f t="shared" si="31"/>
        <v>#DIV/0!</v>
      </c>
      <c r="Q112" s="226" t="e">
        <f t="shared" si="31"/>
        <v>#DIV/0!</v>
      </c>
      <c r="R112" s="249" t="e">
        <f t="shared" si="23"/>
        <v>#DIV/0!</v>
      </c>
      <c r="S112" s="214"/>
      <c r="T112" s="214"/>
      <c r="U112" s="214"/>
      <c r="V112" s="214"/>
      <c r="W112" s="214"/>
      <c r="X112" s="214"/>
      <c r="Y112" s="214"/>
      <c r="Z112" s="214"/>
      <c r="AA112" s="214"/>
    </row>
    <row r="113" spans="1:27" ht="15.75" customHeight="1" x14ac:dyDescent="0.2">
      <c r="A113" s="240" t="s">
        <v>49</v>
      </c>
      <c r="B113" s="241" t="s">
        <v>402</v>
      </c>
      <c r="C113" s="242">
        <f t="shared" ref="C113" si="32">SUM(C86:C112)</f>
        <v>226</v>
      </c>
      <c r="D113" s="242">
        <f>SUM(D86:D112)</f>
        <v>662</v>
      </c>
      <c r="E113" s="242">
        <f>SUM(E86:E112)</f>
        <v>946</v>
      </c>
      <c r="F113" s="243">
        <f t="shared" si="20"/>
        <v>42.900302114803623</v>
      </c>
      <c r="G113" s="242">
        <f>SUM(G86:G112)</f>
        <v>464</v>
      </c>
      <c r="H113" s="242">
        <f t="shared" ref="H113:L113" si="33">SUM(H86:H112)</f>
        <v>1597.4</v>
      </c>
      <c r="I113" s="242">
        <f>SUM(I86:I112)</f>
        <v>2848</v>
      </c>
      <c r="J113" s="244">
        <f t="shared" si="21"/>
        <v>78.289720796293977</v>
      </c>
      <c r="K113" s="242">
        <f>SUM(K86:K112)</f>
        <v>5227177.4305882351</v>
      </c>
      <c r="L113" s="242">
        <f t="shared" si="33"/>
        <v>19134829.466666669</v>
      </c>
      <c r="M113" s="242">
        <f>SUM(M86:M112)</f>
        <v>21237104.127272725</v>
      </c>
      <c r="N113" s="244">
        <f t="shared" si="22"/>
        <v>10.986639124577868</v>
      </c>
      <c r="O113" s="242">
        <f t="shared" si="31"/>
        <v>23129.103675169183</v>
      </c>
      <c r="P113" s="242">
        <f t="shared" si="31"/>
        <v>28904.576233635453</v>
      </c>
      <c r="Q113" s="242">
        <f t="shared" si="31"/>
        <v>22449.370113396115</v>
      </c>
      <c r="R113" s="245">
        <f t="shared" si="23"/>
        <v>-22.332817018530072</v>
      </c>
      <c r="S113" s="214"/>
      <c r="T113" s="246"/>
      <c r="U113" s="246"/>
      <c r="V113" s="246"/>
      <c r="W113" s="246"/>
      <c r="X113" s="246"/>
      <c r="Y113" s="246"/>
      <c r="Z113" s="246"/>
      <c r="AA113" s="246"/>
    </row>
    <row r="114" spans="1:27" ht="15.75" customHeight="1" x14ac:dyDescent="0.2">
      <c r="A114" s="225" t="s">
        <v>56</v>
      </c>
      <c r="B114" s="214" t="s">
        <v>167</v>
      </c>
      <c r="C114" s="226">
        <v>0</v>
      </c>
      <c r="D114" s="226">
        <v>0</v>
      </c>
      <c r="E114" s="226"/>
      <c r="F114" s="247" t="e">
        <f t="shared" si="20"/>
        <v>#DIV/0!</v>
      </c>
      <c r="G114" s="226"/>
      <c r="H114" s="227">
        <v>0</v>
      </c>
      <c r="I114" s="226">
        <v>0</v>
      </c>
      <c r="J114" s="248" t="e">
        <f t="shared" si="21"/>
        <v>#DIV/0!</v>
      </c>
      <c r="K114" s="226">
        <v>0</v>
      </c>
      <c r="L114" s="227">
        <v>0</v>
      </c>
      <c r="M114" s="226"/>
      <c r="N114" s="248" t="e">
        <f t="shared" si="22"/>
        <v>#DIV/0!</v>
      </c>
      <c r="O114" s="226" t="e">
        <f t="shared" ref="O114:Q129" si="34">K114/C114</f>
        <v>#DIV/0!</v>
      </c>
      <c r="P114" s="226" t="e">
        <f t="shared" si="34"/>
        <v>#DIV/0!</v>
      </c>
      <c r="Q114" s="226" t="e">
        <f t="shared" si="34"/>
        <v>#DIV/0!</v>
      </c>
      <c r="R114" s="249" t="e">
        <f t="shared" si="23"/>
        <v>#DIV/0!</v>
      </c>
      <c r="S114" s="214"/>
      <c r="T114" s="214"/>
      <c r="U114" s="214"/>
      <c r="V114" s="214"/>
      <c r="W114" s="214"/>
      <c r="X114" s="214"/>
      <c r="Y114" s="214"/>
      <c r="Z114" s="214"/>
      <c r="AA114" s="214"/>
    </row>
    <row r="115" spans="1:27" ht="15.75" customHeight="1" x14ac:dyDescent="0.2">
      <c r="A115" s="225" t="s">
        <v>56</v>
      </c>
      <c r="B115" s="214" t="s">
        <v>168</v>
      </c>
      <c r="C115" s="226">
        <v>0</v>
      </c>
      <c r="D115" s="226">
        <v>0</v>
      </c>
      <c r="E115" s="226"/>
      <c r="F115" s="247" t="e">
        <f t="shared" si="20"/>
        <v>#DIV/0!</v>
      </c>
      <c r="G115" s="226"/>
      <c r="H115" s="227">
        <v>0</v>
      </c>
      <c r="I115" s="226">
        <v>0</v>
      </c>
      <c r="J115" s="248" t="e">
        <f t="shared" si="21"/>
        <v>#DIV/0!</v>
      </c>
      <c r="K115" s="226">
        <v>0</v>
      </c>
      <c r="L115" s="227">
        <v>0</v>
      </c>
      <c r="M115" s="226"/>
      <c r="N115" s="248" t="e">
        <f t="shared" si="22"/>
        <v>#DIV/0!</v>
      </c>
      <c r="O115" s="226" t="e">
        <f t="shared" si="34"/>
        <v>#DIV/0!</v>
      </c>
      <c r="P115" s="226" t="e">
        <f t="shared" si="34"/>
        <v>#DIV/0!</v>
      </c>
      <c r="Q115" s="226" t="e">
        <f t="shared" si="34"/>
        <v>#DIV/0!</v>
      </c>
      <c r="R115" s="249" t="e">
        <f t="shared" si="23"/>
        <v>#DIV/0!</v>
      </c>
      <c r="S115" s="214"/>
      <c r="T115" s="214"/>
      <c r="U115" s="214"/>
      <c r="V115" s="214"/>
      <c r="W115" s="214"/>
      <c r="X115" s="214"/>
      <c r="Y115" s="214"/>
      <c r="Z115" s="214"/>
      <c r="AA115" s="214"/>
    </row>
    <row r="116" spans="1:27" ht="15.75" customHeight="1" x14ac:dyDescent="0.2">
      <c r="A116" s="225" t="s">
        <v>56</v>
      </c>
      <c r="B116" s="214" t="s">
        <v>169</v>
      </c>
      <c r="C116" s="226">
        <v>0</v>
      </c>
      <c r="D116" s="226">
        <v>0</v>
      </c>
      <c r="E116" s="226">
        <v>0</v>
      </c>
      <c r="F116" s="247" t="e">
        <f t="shared" si="20"/>
        <v>#DIV/0!</v>
      </c>
      <c r="G116" s="226"/>
      <c r="H116" s="227">
        <v>0</v>
      </c>
      <c r="I116" s="226">
        <v>0</v>
      </c>
      <c r="J116" s="248" t="e">
        <f t="shared" si="21"/>
        <v>#DIV/0!</v>
      </c>
      <c r="K116" s="226">
        <v>0</v>
      </c>
      <c r="L116" s="227">
        <v>0</v>
      </c>
      <c r="M116" s="226"/>
      <c r="N116" s="248" t="e">
        <f t="shared" si="22"/>
        <v>#DIV/0!</v>
      </c>
      <c r="O116" s="226" t="e">
        <f t="shared" si="34"/>
        <v>#DIV/0!</v>
      </c>
      <c r="P116" s="226" t="e">
        <f t="shared" si="34"/>
        <v>#DIV/0!</v>
      </c>
      <c r="Q116" s="226" t="e">
        <f t="shared" si="34"/>
        <v>#DIV/0!</v>
      </c>
      <c r="R116" s="249" t="e">
        <f t="shared" si="23"/>
        <v>#DIV/0!</v>
      </c>
      <c r="S116" s="214"/>
      <c r="T116" s="214"/>
      <c r="U116" s="214"/>
      <c r="V116" s="214"/>
      <c r="W116" s="214"/>
      <c r="X116" s="214"/>
      <c r="Y116" s="214"/>
      <c r="Z116" s="214"/>
      <c r="AA116" s="214"/>
    </row>
    <row r="117" spans="1:27" ht="15.75" customHeight="1" x14ac:dyDescent="0.2">
      <c r="A117" s="225" t="s">
        <v>56</v>
      </c>
      <c r="B117" s="214" t="s">
        <v>170</v>
      </c>
      <c r="C117" s="226">
        <v>0</v>
      </c>
      <c r="D117" s="226">
        <v>0</v>
      </c>
      <c r="E117" s="226">
        <v>0</v>
      </c>
      <c r="F117" s="247" t="e">
        <f t="shared" si="20"/>
        <v>#DIV/0!</v>
      </c>
      <c r="G117" s="226"/>
      <c r="H117" s="227">
        <v>0</v>
      </c>
      <c r="I117" s="226">
        <v>0</v>
      </c>
      <c r="J117" s="248" t="e">
        <f t="shared" si="21"/>
        <v>#DIV/0!</v>
      </c>
      <c r="K117" s="226">
        <v>0</v>
      </c>
      <c r="L117" s="227">
        <v>0</v>
      </c>
      <c r="M117" s="226"/>
      <c r="N117" s="248" t="e">
        <f t="shared" si="22"/>
        <v>#DIV/0!</v>
      </c>
      <c r="O117" s="226" t="e">
        <f t="shared" si="34"/>
        <v>#DIV/0!</v>
      </c>
      <c r="P117" s="226" t="e">
        <f t="shared" si="34"/>
        <v>#DIV/0!</v>
      </c>
      <c r="Q117" s="226" t="e">
        <f t="shared" si="34"/>
        <v>#DIV/0!</v>
      </c>
      <c r="R117" s="249" t="e">
        <f t="shared" si="23"/>
        <v>#DIV/0!</v>
      </c>
      <c r="S117" s="214"/>
      <c r="T117" s="214"/>
      <c r="U117" s="214"/>
      <c r="V117" s="214"/>
      <c r="W117" s="214"/>
      <c r="X117" s="214"/>
      <c r="Y117" s="214"/>
      <c r="Z117" s="214"/>
      <c r="AA117" s="214"/>
    </row>
    <row r="118" spans="1:27" ht="15.75" customHeight="1" x14ac:dyDescent="0.2">
      <c r="A118" s="225" t="s">
        <v>56</v>
      </c>
      <c r="B118" s="214" t="s">
        <v>171</v>
      </c>
      <c r="C118" s="226">
        <v>0</v>
      </c>
      <c r="D118" s="226">
        <v>0</v>
      </c>
      <c r="E118" s="226">
        <v>0</v>
      </c>
      <c r="F118" s="247" t="e">
        <f t="shared" si="20"/>
        <v>#DIV/0!</v>
      </c>
      <c r="G118" s="226"/>
      <c r="H118" s="227">
        <v>0</v>
      </c>
      <c r="I118" s="226">
        <v>0</v>
      </c>
      <c r="J118" s="248" t="e">
        <f t="shared" si="21"/>
        <v>#DIV/0!</v>
      </c>
      <c r="K118" s="226">
        <v>0</v>
      </c>
      <c r="L118" s="227">
        <v>0</v>
      </c>
      <c r="M118" s="226"/>
      <c r="N118" s="248" t="e">
        <f t="shared" si="22"/>
        <v>#DIV/0!</v>
      </c>
      <c r="O118" s="226" t="e">
        <f t="shared" si="34"/>
        <v>#DIV/0!</v>
      </c>
      <c r="P118" s="226" t="e">
        <f t="shared" si="34"/>
        <v>#DIV/0!</v>
      </c>
      <c r="Q118" s="226" t="e">
        <f t="shared" si="34"/>
        <v>#DIV/0!</v>
      </c>
      <c r="R118" s="249" t="e">
        <f t="shared" si="23"/>
        <v>#DIV/0!</v>
      </c>
      <c r="S118" s="214"/>
      <c r="T118" s="214"/>
      <c r="U118" s="214"/>
      <c r="V118" s="214"/>
      <c r="W118" s="214"/>
      <c r="X118" s="214"/>
      <c r="Y118" s="214"/>
      <c r="Z118" s="214"/>
      <c r="AA118" s="214"/>
    </row>
    <row r="119" spans="1:27" ht="15.75" customHeight="1" x14ac:dyDescent="0.2">
      <c r="A119" s="225" t="s">
        <v>56</v>
      </c>
      <c r="B119" s="214" t="s">
        <v>172</v>
      </c>
      <c r="C119" s="226">
        <v>0</v>
      </c>
      <c r="D119" s="226">
        <v>0</v>
      </c>
      <c r="E119" s="226">
        <v>0</v>
      </c>
      <c r="F119" s="247" t="e">
        <f t="shared" si="20"/>
        <v>#DIV/0!</v>
      </c>
      <c r="G119" s="226"/>
      <c r="H119" s="227">
        <v>0</v>
      </c>
      <c r="I119" s="226">
        <v>0</v>
      </c>
      <c r="J119" s="248" t="e">
        <f t="shared" si="21"/>
        <v>#DIV/0!</v>
      </c>
      <c r="K119" s="226">
        <v>0</v>
      </c>
      <c r="L119" s="227">
        <v>0</v>
      </c>
      <c r="M119" s="226"/>
      <c r="N119" s="248" t="e">
        <f t="shared" si="22"/>
        <v>#DIV/0!</v>
      </c>
      <c r="O119" s="226" t="e">
        <f t="shared" si="34"/>
        <v>#DIV/0!</v>
      </c>
      <c r="P119" s="226" t="e">
        <f t="shared" si="34"/>
        <v>#DIV/0!</v>
      </c>
      <c r="Q119" s="226" t="e">
        <f t="shared" si="34"/>
        <v>#DIV/0!</v>
      </c>
      <c r="R119" s="249" t="e">
        <f t="shared" si="23"/>
        <v>#DIV/0!</v>
      </c>
      <c r="S119" s="214"/>
      <c r="T119" s="214"/>
      <c r="U119" s="214"/>
      <c r="V119" s="214"/>
      <c r="W119" s="214"/>
      <c r="X119" s="214"/>
      <c r="Y119" s="214"/>
      <c r="Z119" s="214"/>
      <c r="AA119" s="214"/>
    </row>
    <row r="120" spans="1:27" ht="15.75" customHeight="1" x14ac:dyDescent="0.2">
      <c r="A120" s="225" t="s">
        <v>56</v>
      </c>
      <c r="B120" s="214" t="s">
        <v>173</v>
      </c>
      <c r="C120" s="226">
        <v>0</v>
      </c>
      <c r="D120" s="226">
        <v>0</v>
      </c>
      <c r="E120" s="226">
        <v>0</v>
      </c>
      <c r="F120" s="247" t="e">
        <f t="shared" si="20"/>
        <v>#DIV/0!</v>
      </c>
      <c r="G120" s="226"/>
      <c r="H120" s="227">
        <v>0</v>
      </c>
      <c r="I120" s="226">
        <v>0</v>
      </c>
      <c r="J120" s="248" t="e">
        <f t="shared" si="21"/>
        <v>#DIV/0!</v>
      </c>
      <c r="K120" s="226">
        <v>0</v>
      </c>
      <c r="L120" s="227">
        <v>0</v>
      </c>
      <c r="M120" s="226"/>
      <c r="N120" s="248" t="e">
        <f t="shared" si="22"/>
        <v>#DIV/0!</v>
      </c>
      <c r="O120" s="226" t="e">
        <f t="shared" si="34"/>
        <v>#DIV/0!</v>
      </c>
      <c r="P120" s="226" t="e">
        <f t="shared" si="34"/>
        <v>#DIV/0!</v>
      </c>
      <c r="Q120" s="226" t="e">
        <f t="shared" si="34"/>
        <v>#DIV/0!</v>
      </c>
      <c r="R120" s="249" t="e">
        <f t="shared" si="23"/>
        <v>#DIV/0!</v>
      </c>
      <c r="S120" s="214"/>
      <c r="T120" s="214"/>
      <c r="U120" s="214"/>
      <c r="V120" s="214"/>
      <c r="W120" s="214"/>
      <c r="X120" s="214"/>
      <c r="Y120" s="214"/>
      <c r="Z120" s="214"/>
      <c r="AA120" s="214"/>
    </row>
    <row r="121" spans="1:27" ht="15.75" customHeight="1" x14ac:dyDescent="0.2">
      <c r="A121" s="225" t="s">
        <v>56</v>
      </c>
      <c r="B121" s="214" t="s">
        <v>174</v>
      </c>
      <c r="C121" s="226">
        <v>0</v>
      </c>
      <c r="D121" s="226">
        <v>0</v>
      </c>
      <c r="E121" s="226">
        <v>0</v>
      </c>
      <c r="F121" s="247" t="e">
        <f t="shared" si="20"/>
        <v>#DIV/0!</v>
      </c>
      <c r="G121" s="226"/>
      <c r="H121" s="227">
        <v>0</v>
      </c>
      <c r="I121" s="226">
        <v>0</v>
      </c>
      <c r="J121" s="248" t="e">
        <f t="shared" si="21"/>
        <v>#DIV/0!</v>
      </c>
      <c r="K121" s="226">
        <v>0</v>
      </c>
      <c r="L121" s="227">
        <v>0</v>
      </c>
      <c r="M121" s="226"/>
      <c r="N121" s="248" t="e">
        <f t="shared" si="22"/>
        <v>#DIV/0!</v>
      </c>
      <c r="O121" s="226" t="e">
        <f t="shared" si="34"/>
        <v>#DIV/0!</v>
      </c>
      <c r="P121" s="226" t="e">
        <f t="shared" si="34"/>
        <v>#DIV/0!</v>
      </c>
      <c r="Q121" s="226" t="e">
        <f t="shared" si="34"/>
        <v>#DIV/0!</v>
      </c>
      <c r="R121" s="249" t="e">
        <f t="shared" si="23"/>
        <v>#DIV/0!</v>
      </c>
      <c r="S121" s="214"/>
      <c r="T121" s="214"/>
      <c r="U121" s="214"/>
      <c r="V121" s="214"/>
      <c r="W121" s="214"/>
      <c r="X121" s="214"/>
      <c r="Y121" s="214"/>
      <c r="Z121" s="214"/>
      <c r="AA121" s="214"/>
    </row>
    <row r="122" spans="1:27" ht="15.75" customHeight="1" x14ac:dyDescent="0.2">
      <c r="A122" s="225" t="s">
        <v>56</v>
      </c>
      <c r="B122" s="214" t="s">
        <v>175</v>
      </c>
      <c r="C122" s="226">
        <v>0</v>
      </c>
      <c r="D122" s="226">
        <v>0</v>
      </c>
      <c r="E122" s="226">
        <v>0</v>
      </c>
      <c r="F122" s="247" t="e">
        <f t="shared" si="20"/>
        <v>#DIV/0!</v>
      </c>
      <c r="G122" s="226"/>
      <c r="H122" s="227">
        <v>0</v>
      </c>
      <c r="I122" s="226">
        <v>0</v>
      </c>
      <c r="J122" s="248" t="e">
        <f t="shared" si="21"/>
        <v>#DIV/0!</v>
      </c>
      <c r="K122" s="226">
        <v>0</v>
      </c>
      <c r="L122" s="227">
        <v>0</v>
      </c>
      <c r="M122" s="226"/>
      <c r="N122" s="248" t="e">
        <f t="shared" si="22"/>
        <v>#DIV/0!</v>
      </c>
      <c r="O122" s="226" t="e">
        <f t="shared" si="34"/>
        <v>#DIV/0!</v>
      </c>
      <c r="P122" s="226" t="e">
        <f t="shared" si="34"/>
        <v>#DIV/0!</v>
      </c>
      <c r="Q122" s="226" t="e">
        <f t="shared" si="34"/>
        <v>#DIV/0!</v>
      </c>
      <c r="R122" s="249" t="e">
        <f t="shared" si="23"/>
        <v>#DIV/0!</v>
      </c>
      <c r="S122" s="214"/>
      <c r="T122" s="214"/>
      <c r="U122" s="214"/>
      <c r="V122" s="214"/>
      <c r="W122" s="214"/>
      <c r="X122" s="214"/>
      <c r="Y122" s="214"/>
      <c r="Z122" s="214"/>
      <c r="AA122" s="214"/>
    </row>
    <row r="123" spans="1:27" ht="15.75" customHeight="1" x14ac:dyDescent="0.2">
      <c r="A123" s="225" t="s">
        <v>56</v>
      </c>
      <c r="B123" s="214" t="s">
        <v>176</v>
      </c>
      <c r="C123" s="226">
        <v>0</v>
      </c>
      <c r="D123" s="226">
        <v>0</v>
      </c>
      <c r="E123" s="226">
        <v>0</v>
      </c>
      <c r="F123" s="247" t="e">
        <f t="shared" si="20"/>
        <v>#DIV/0!</v>
      </c>
      <c r="G123" s="226"/>
      <c r="H123" s="227">
        <v>0</v>
      </c>
      <c r="I123" s="226">
        <v>0</v>
      </c>
      <c r="J123" s="248" t="e">
        <f t="shared" si="21"/>
        <v>#DIV/0!</v>
      </c>
      <c r="K123" s="226">
        <v>0</v>
      </c>
      <c r="L123" s="227">
        <v>0</v>
      </c>
      <c r="M123" s="226"/>
      <c r="N123" s="248" t="e">
        <f t="shared" si="22"/>
        <v>#DIV/0!</v>
      </c>
      <c r="O123" s="226" t="e">
        <f t="shared" si="34"/>
        <v>#DIV/0!</v>
      </c>
      <c r="P123" s="226" t="e">
        <f t="shared" si="34"/>
        <v>#DIV/0!</v>
      </c>
      <c r="Q123" s="226" t="e">
        <f t="shared" si="34"/>
        <v>#DIV/0!</v>
      </c>
      <c r="R123" s="249" t="e">
        <f t="shared" si="23"/>
        <v>#DIV/0!</v>
      </c>
      <c r="S123" s="214"/>
      <c r="T123" s="214"/>
      <c r="U123" s="214"/>
      <c r="V123" s="214"/>
      <c r="W123" s="214"/>
      <c r="X123" s="214"/>
      <c r="Y123" s="214"/>
      <c r="Z123" s="214"/>
      <c r="AA123" s="214"/>
    </row>
    <row r="124" spans="1:27" ht="15.75" customHeight="1" x14ac:dyDescent="0.2">
      <c r="A124" s="225" t="s">
        <v>56</v>
      </c>
      <c r="B124" s="214" t="s">
        <v>177</v>
      </c>
      <c r="C124" s="226">
        <v>0</v>
      </c>
      <c r="D124" s="226">
        <v>0</v>
      </c>
      <c r="E124" s="226">
        <v>0</v>
      </c>
      <c r="F124" s="247" t="e">
        <f t="shared" si="20"/>
        <v>#DIV/0!</v>
      </c>
      <c r="G124" s="226"/>
      <c r="H124" s="227">
        <v>0</v>
      </c>
      <c r="I124" s="226">
        <v>0</v>
      </c>
      <c r="J124" s="248" t="e">
        <f t="shared" si="21"/>
        <v>#DIV/0!</v>
      </c>
      <c r="K124" s="226">
        <v>0</v>
      </c>
      <c r="L124" s="227">
        <v>0</v>
      </c>
      <c r="M124" s="226"/>
      <c r="N124" s="248" t="e">
        <f t="shared" si="22"/>
        <v>#DIV/0!</v>
      </c>
      <c r="O124" s="226" t="e">
        <f t="shared" si="34"/>
        <v>#DIV/0!</v>
      </c>
      <c r="P124" s="226" t="e">
        <f t="shared" si="34"/>
        <v>#DIV/0!</v>
      </c>
      <c r="Q124" s="226" t="e">
        <f t="shared" si="34"/>
        <v>#DIV/0!</v>
      </c>
      <c r="R124" s="249" t="e">
        <f t="shared" si="23"/>
        <v>#DIV/0!</v>
      </c>
      <c r="S124" s="214"/>
      <c r="T124" s="214"/>
      <c r="U124" s="214"/>
      <c r="V124" s="214"/>
      <c r="W124" s="214"/>
      <c r="X124" s="214"/>
      <c r="Y124" s="214"/>
      <c r="Z124" s="214"/>
      <c r="AA124" s="214"/>
    </row>
    <row r="125" spans="1:27" ht="15.75" customHeight="1" x14ac:dyDescent="0.2">
      <c r="A125" s="225" t="s">
        <v>56</v>
      </c>
      <c r="B125" s="214" t="s">
        <v>178</v>
      </c>
      <c r="C125" s="226">
        <v>0</v>
      </c>
      <c r="D125" s="226">
        <v>0</v>
      </c>
      <c r="E125" s="226">
        <v>0</v>
      </c>
      <c r="F125" s="247" t="e">
        <f t="shared" si="20"/>
        <v>#DIV/0!</v>
      </c>
      <c r="G125" s="226"/>
      <c r="H125" s="227">
        <v>0</v>
      </c>
      <c r="I125" s="226">
        <v>0</v>
      </c>
      <c r="J125" s="248" t="e">
        <f t="shared" si="21"/>
        <v>#DIV/0!</v>
      </c>
      <c r="K125" s="226">
        <v>0</v>
      </c>
      <c r="L125" s="227">
        <v>0</v>
      </c>
      <c r="M125" s="226"/>
      <c r="N125" s="248" t="e">
        <f t="shared" si="22"/>
        <v>#DIV/0!</v>
      </c>
      <c r="O125" s="226" t="e">
        <f t="shared" si="34"/>
        <v>#DIV/0!</v>
      </c>
      <c r="P125" s="226" t="e">
        <f t="shared" si="34"/>
        <v>#DIV/0!</v>
      </c>
      <c r="Q125" s="226" t="e">
        <f t="shared" si="34"/>
        <v>#DIV/0!</v>
      </c>
      <c r="R125" s="249" t="e">
        <f t="shared" si="23"/>
        <v>#DIV/0!</v>
      </c>
      <c r="S125" s="214"/>
      <c r="T125" s="214"/>
      <c r="U125" s="214"/>
      <c r="V125" s="214"/>
      <c r="W125" s="214"/>
      <c r="X125" s="214"/>
      <c r="Y125" s="214"/>
      <c r="Z125" s="214"/>
      <c r="AA125" s="214"/>
    </row>
    <row r="126" spans="1:27" ht="15.75" customHeight="1" x14ac:dyDescent="0.2">
      <c r="A126" s="225" t="s">
        <v>56</v>
      </c>
      <c r="B126" s="214" t="s">
        <v>179</v>
      </c>
      <c r="C126" s="226">
        <v>0</v>
      </c>
      <c r="D126" s="226">
        <v>0</v>
      </c>
      <c r="E126" s="226">
        <v>0</v>
      </c>
      <c r="F126" s="247" t="e">
        <f t="shared" si="20"/>
        <v>#DIV/0!</v>
      </c>
      <c r="G126" s="226"/>
      <c r="H126" s="227">
        <v>0</v>
      </c>
      <c r="I126" s="226">
        <v>0</v>
      </c>
      <c r="J126" s="248" t="e">
        <f t="shared" si="21"/>
        <v>#DIV/0!</v>
      </c>
      <c r="K126" s="226">
        <v>0</v>
      </c>
      <c r="L126" s="227">
        <v>0</v>
      </c>
      <c r="M126" s="226"/>
      <c r="N126" s="248" t="e">
        <f t="shared" si="22"/>
        <v>#DIV/0!</v>
      </c>
      <c r="O126" s="226" t="e">
        <f t="shared" si="34"/>
        <v>#DIV/0!</v>
      </c>
      <c r="P126" s="226" t="e">
        <f t="shared" si="34"/>
        <v>#DIV/0!</v>
      </c>
      <c r="Q126" s="226" t="e">
        <f t="shared" si="34"/>
        <v>#DIV/0!</v>
      </c>
      <c r="R126" s="249" t="e">
        <f t="shared" si="23"/>
        <v>#DIV/0!</v>
      </c>
      <c r="S126" s="214"/>
      <c r="T126" s="214"/>
      <c r="U126" s="214"/>
      <c r="V126" s="214"/>
      <c r="W126" s="214"/>
      <c r="X126" s="214"/>
      <c r="Y126" s="214"/>
      <c r="Z126" s="214"/>
      <c r="AA126" s="214"/>
    </row>
    <row r="127" spans="1:27" ht="15.75" customHeight="1" x14ac:dyDescent="0.2">
      <c r="A127" s="225" t="s">
        <v>56</v>
      </c>
      <c r="B127" s="214" t="s">
        <v>180</v>
      </c>
      <c r="C127" s="226">
        <v>57</v>
      </c>
      <c r="D127" s="226">
        <v>220</v>
      </c>
      <c r="E127" s="226">
        <v>272</v>
      </c>
      <c r="F127" s="247">
        <f t="shared" si="20"/>
        <v>23.636363636363633</v>
      </c>
      <c r="G127" s="226">
        <v>148</v>
      </c>
      <c r="H127" s="227">
        <v>572.44912280701749</v>
      </c>
      <c r="I127" s="226">
        <v>664</v>
      </c>
      <c r="J127" s="248">
        <f t="shared" si="21"/>
        <v>15.992840856155155</v>
      </c>
      <c r="K127" s="226">
        <v>6124669</v>
      </c>
      <c r="L127" s="227">
        <v>15281896</v>
      </c>
      <c r="M127" s="226">
        <v>17237410.952380948</v>
      </c>
      <c r="N127" s="248">
        <f t="shared" si="22"/>
        <v>12.796284913736811</v>
      </c>
      <c r="O127" s="226">
        <f t="shared" si="34"/>
        <v>107450.33333333333</v>
      </c>
      <c r="P127" s="226">
        <f t="shared" si="34"/>
        <v>69463.163636363635</v>
      </c>
      <c r="Q127" s="226">
        <f t="shared" si="34"/>
        <v>63372.834383753485</v>
      </c>
      <c r="R127" s="249">
        <f t="shared" si="23"/>
        <v>-8.767710731536404</v>
      </c>
      <c r="S127" s="214"/>
      <c r="T127" s="214"/>
      <c r="U127" s="214"/>
      <c r="V127" s="214"/>
      <c r="W127" s="214"/>
      <c r="X127" s="214"/>
      <c r="Y127" s="214"/>
      <c r="Z127" s="214"/>
      <c r="AA127" s="214"/>
    </row>
    <row r="128" spans="1:27" ht="15.75" customHeight="1" x14ac:dyDescent="0.2">
      <c r="A128" s="225" t="s">
        <v>56</v>
      </c>
      <c r="B128" s="214" t="s">
        <v>181</v>
      </c>
      <c r="C128" s="226">
        <v>0</v>
      </c>
      <c r="D128" s="226">
        <v>0</v>
      </c>
      <c r="E128" s="226" t="s">
        <v>410</v>
      </c>
      <c r="F128" s="247" t="e">
        <f t="shared" si="20"/>
        <v>#VALUE!</v>
      </c>
      <c r="G128" s="226"/>
      <c r="H128" s="227">
        <v>0</v>
      </c>
      <c r="I128" s="226">
        <v>0</v>
      </c>
      <c r="J128" s="248" t="e">
        <f t="shared" si="21"/>
        <v>#DIV/0!</v>
      </c>
      <c r="K128" s="226">
        <v>0</v>
      </c>
      <c r="L128" s="227">
        <v>0</v>
      </c>
      <c r="M128" s="226"/>
      <c r="N128" s="248" t="e">
        <f t="shared" si="22"/>
        <v>#DIV/0!</v>
      </c>
      <c r="O128" s="226" t="e">
        <f t="shared" si="34"/>
        <v>#DIV/0!</v>
      </c>
      <c r="P128" s="226" t="e">
        <f t="shared" si="34"/>
        <v>#DIV/0!</v>
      </c>
      <c r="Q128" s="226" t="e">
        <f t="shared" si="34"/>
        <v>#VALUE!</v>
      </c>
      <c r="R128" s="249" t="e">
        <f t="shared" si="23"/>
        <v>#VALUE!</v>
      </c>
      <c r="S128" s="214"/>
      <c r="T128" s="214"/>
      <c r="U128" s="214"/>
      <c r="V128" s="214"/>
      <c r="W128" s="214"/>
      <c r="X128" s="214"/>
      <c r="Y128" s="214"/>
      <c r="Z128" s="214"/>
      <c r="AA128" s="214"/>
    </row>
    <row r="129" spans="1:27" ht="15.75" customHeight="1" x14ac:dyDescent="0.2">
      <c r="A129" s="225" t="s">
        <v>56</v>
      </c>
      <c r="B129" s="214" t="s">
        <v>182</v>
      </c>
      <c r="C129" s="226">
        <v>0</v>
      </c>
      <c r="D129" s="226">
        <v>0</v>
      </c>
      <c r="E129" s="226">
        <v>10</v>
      </c>
      <c r="F129" s="247" t="e">
        <f t="shared" si="20"/>
        <v>#DIV/0!</v>
      </c>
      <c r="G129" s="226"/>
      <c r="H129" s="227">
        <v>0</v>
      </c>
      <c r="I129" s="226">
        <v>15</v>
      </c>
      <c r="J129" s="248" t="e">
        <f t="shared" si="21"/>
        <v>#DIV/0!</v>
      </c>
      <c r="K129" s="226">
        <v>0</v>
      </c>
      <c r="L129" s="227">
        <v>0</v>
      </c>
      <c r="M129" s="226">
        <v>77000</v>
      </c>
      <c r="N129" s="248" t="e">
        <f t="shared" si="22"/>
        <v>#DIV/0!</v>
      </c>
      <c r="O129" s="226" t="e">
        <f t="shared" si="34"/>
        <v>#DIV/0!</v>
      </c>
      <c r="P129" s="226" t="e">
        <f t="shared" si="34"/>
        <v>#DIV/0!</v>
      </c>
      <c r="Q129" s="226">
        <f t="shared" si="34"/>
        <v>7700</v>
      </c>
      <c r="R129" s="249" t="e">
        <f t="shared" si="23"/>
        <v>#DIV/0!</v>
      </c>
      <c r="S129" s="214"/>
      <c r="T129" s="214"/>
      <c r="U129" s="214"/>
      <c r="V129" s="214"/>
      <c r="W129" s="214"/>
      <c r="X129" s="214"/>
      <c r="Y129" s="214"/>
      <c r="Z129" s="214"/>
      <c r="AA129" s="214"/>
    </row>
    <row r="130" spans="1:27" ht="15.75" customHeight="1" x14ac:dyDescent="0.2">
      <c r="A130" s="225" t="s">
        <v>56</v>
      </c>
      <c r="B130" s="214" t="s">
        <v>411</v>
      </c>
      <c r="C130" s="226">
        <v>0</v>
      </c>
      <c r="D130" s="226"/>
      <c r="E130" s="226">
        <v>0</v>
      </c>
      <c r="F130" s="247" t="e">
        <f t="shared" si="20"/>
        <v>#DIV/0!</v>
      </c>
      <c r="G130" s="226"/>
      <c r="H130" s="227"/>
      <c r="I130" s="226">
        <v>0</v>
      </c>
      <c r="J130" s="248" t="e">
        <f t="shared" si="21"/>
        <v>#DIV/0!</v>
      </c>
      <c r="K130" s="226"/>
      <c r="L130" s="227"/>
      <c r="M130" s="226"/>
      <c r="N130" s="248" t="e">
        <f t="shared" si="22"/>
        <v>#DIV/0!</v>
      </c>
      <c r="O130" s="226" t="e">
        <f t="shared" ref="O130:Q172" si="35">K130/C130</f>
        <v>#DIV/0!</v>
      </c>
      <c r="P130" s="226" t="e">
        <f t="shared" si="35"/>
        <v>#DIV/0!</v>
      </c>
      <c r="Q130" s="226" t="e">
        <f t="shared" si="35"/>
        <v>#DIV/0!</v>
      </c>
      <c r="R130" s="249" t="e">
        <f t="shared" si="23"/>
        <v>#DIV/0!</v>
      </c>
      <c r="S130" s="214"/>
      <c r="T130" s="214"/>
      <c r="U130" s="214"/>
      <c r="V130" s="214"/>
      <c r="W130" s="214"/>
      <c r="X130" s="214"/>
      <c r="Y130" s="214"/>
      <c r="Z130" s="214"/>
      <c r="AA130" s="214"/>
    </row>
    <row r="131" spans="1:27" ht="15.75" customHeight="1" x14ac:dyDescent="0.2">
      <c r="A131" s="225" t="s">
        <v>56</v>
      </c>
      <c r="B131" s="214" t="s">
        <v>183</v>
      </c>
      <c r="C131" s="226">
        <v>0</v>
      </c>
      <c r="D131" s="226">
        <v>0</v>
      </c>
      <c r="E131" s="226">
        <v>0</v>
      </c>
      <c r="F131" s="247" t="e">
        <f t="shared" si="20"/>
        <v>#DIV/0!</v>
      </c>
      <c r="G131" s="226"/>
      <c r="H131" s="227">
        <v>0</v>
      </c>
      <c r="I131" s="226">
        <v>0</v>
      </c>
      <c r="J131" s="248" t="e">
        <f t="shared" si="21"/>
        <v>#DIV/0!</v>
      </c>
      <c r="K131" s="226"/>
      <c r="L131" s="227">
        <v>0</v>
      </c>
      <c r="M131" s="226"/>
      <c r="N131" s="248" t="e">
        <f t="shared" si="22"/>
        <v>#DIV/0!</v>
      </c>
      <c r="O131" s="226" t="e">
        <f t="shared" si="35"/>
        <v>#DIV/0!</v>
      </c>
      <c r="P131" s="226" t="e">
        <f t="shared" si="35"/>
        <v>#DIV/0!</v>
      </c>
      <c r="Q131" s="226" t="e">
        <f t="shared" si="35"/>
        <v>#DIV/0!</v>
      </c>
      <c r="R131" s="249" t="e">
        <f t="shared" si="23"/>
        <v>#DIV/0!</v>
      </c>
      <c r="S131" s="214"/>
      <c r="T131" s="214"/>
      <c r="U131" s="214"/>
      <c r="V131" s="214"/>
      <c r="W131" s="214"/>
      <c r="X131" s="214"/>
      <c r="Y131" s="214"/>
      <c r="Z131" s="214"/>
      <c r="AA131" s="214"/>
    </row>
    <row r="132" spans="1:27" ht="15.75" customHeight="1" x14ac:dyDescent="0.2">
      <c r="A132" s="225" t="s">
        <v>56</v>
      </c>
      <c r="B132" s="214" t="s">
        <v>184</v>
      </c>
      <c r="C132" s="226">
        <v>0</v>
      </c>
      <c r="D132" s="226">
        <v>0</v>
      </c>
      <c r="E132" s="226"/>
      <c r="F132" s="247" t="e">
        <f t="shared" ref="F132:F184" si="36">(E132/D132-1)*100</f>
        <v>#DIV/0!</v>
      </c>
      <c r="G132" s="226"/>
      <c r="H132" s="227">
        <v>0</v>
      </c>
      <c r="I132" s="226">
        <v>0</v>
      </c>
      <c r="J132" s="248" t="e">
        <f t="shared" ref="J132:J184" si="37">(I132/H132-1)*100</f>
        <v>#DIV/0!</v>
      </c>
      <c r="K132" s="226">
        <v>0</v>
      </c>
      <c r="L132" s="227">
        <v>0</v>
      </c>
      <c r="M132" s="226"/>
      <c r="N132" s="248" t="e">
        <f t="shared" ref="N132:N184" si="38">(M132/L132-1)*100</f>
        <v>#DIV/0!</v>
      </c>
      <c r="O132" s="226" t="e">
        <f t="shared" si="35"/>
        <v>#DIV/0!</v>
      </c>
      <c r="P132" s="226" t="e">
        <f t="shared" si="35"/>
        <v>#DIV/0!</v>
      </c>
      <c r="Q132" s="226" t="e">
        <f t="shared" si="35"/>
        <v>#DIV/0!</v>
      </c>
      <c r="R132" s="249" t="e">
        <f t="shared" ref="R132:R184" si="39">(Q132/P132-1)*100</f>
        <v>#DIV/0!</v>
      </c>
      <c r="S132" s="214"/>
      <c r="T132" s="214"/>
      <c r="U132" s="214"/>
      <c r="V132" s="214"/>
      <c r="W132" s="214"/>
      <c r="X132" s="214"/>
      <c r="Y132" s="214"/>
      <c r="Z132" s="214"/>
      <c r="AA132" s="214"/>
    </row>
    <row r="133" spans="1:27" ht="15.75" customHeight="1" x14ac:dyDescent="0.2">
      <c r="A133" s="225" t="s">
        <v>56</v>
      </c>
      <c r="B133" s="214" t="s">
        <v>185</v>
      </c>
      <c r="C133" s="226">
        <v>0</v>
      </c>
      <c r="D133" s="226">
        <v>0</v>
      </c>
      <c r="E133" s="226">
        <v>0</v>
      </c>
      <c r="F133" s="247" t="e">
        <f t="shared" si="36"/>
        <v>#DIV/0!</v>
      </c>
      <c r="G133" s="226"/>
      <c r="H133" s="227">
        <v>0</v>
      </c>
      <c r="I133" s="226">
        <v>0</v>
      </c>
      <c r="J133" s="248" t="e">
        <f t="shared" si="37"/>
        <v>#DIV/0!</v>
      </c>
      <c r="K133" s="226">
        <v>0</v>
      </c>
      <c r="L133" s="227">
        <v>0</v>
      </c>
      <c r="M133" s="226"/>
      <c r="N133" s="248" t="e">
        <f t="shared" si="38"/>
        <v>#DIV/0!</v>
      </c>
      <c r="O133" s="226" t="e">
        <f t="shared" si="35"/>
        <v>#DIV/0!</v>
      </c>
      <c r="P133" s="226" t="e">
        <f t="shared" si="35"/>
        <v>#DIV/0!</v>
      </c>
      <c r="Q133" s="226" t="e">
        <f t="shared" si="35"/>
        <v>#DIV/0!</v>
      </c>
      <c r="R133" s="249" t="e">
        <f t="shared" si="39"/>
        <v>#DIV/0!</v>
      </c>
      <c r="S133" s="214"/>
      <c r="T133" s="214"/>
      <c r="U133" s="214"/>
      <c r="V133" s="214"/>
      <c r="W133" s="214"/>
      <c r="X133" s="214"/>
      <c r="Y133" s="214"/>
      <c r="Z133" s="214"/>
      <c r="AA133" s="214"/>
    </row>
    <row r="134" spans="1:27" ht="15.75" customHeight="1" x14ac:dyDescent="0.2">
      <c r="A134" s="225" t="s">
        <v>56</v>
      </c>
      <c r="B134" s="214" t="s">
        <v>186</v>
      </c>
      <c r="C134" s="226">
        <v>0</v>
      </c>
      <c r="D134" s="226">
        <v>0</v>
      </c>
      <c r="E134" s="226">
        <v>0</v>
      </c>
      <c r="F134" s="247" t="e">
        <f t="shared" si="36"/>
        <v>#DIV/0!</v>
      </c>
      <c r="G134" s="226"/>
      <c r="H134" s="227">
        <v>0</v>
      </c>
      <c r="I134" s="226">
        <v>0</v>
      </c>
      <c r="J134" s="248" t="e">
        <f t="shared" si="37"/>
        <v>#DIV/0!</v>
      </c>
      <c r="K134" s="226">
        <v>0</v>
      </c>
      <c r="L134" s="227">
        <v>0</v>
      </c>
      <c r="M134" s="226"/>
      <c r="N134" s="248" t="e">
        <f t="shared" si="38"/>
        <v>#DIV/0!</v>
      </c>
      <c r="O134" s="226" t="e">
        <f t="shared" si="35"/>
        <v>#DIV/0!</v>
      </c>
      <c r="P134" s="226" t="e">
        <f t="shared" si="35"/>
        <v>#DIV/0!</v>
      </c>
      <c r="Q134" s="226" t="e">
        <f t="shared" si="35"/>
        <v>#DIV/0!</v>
      </c>
      <c r="R134" s="249" t="e">
        <f t="shared" si="39"/>
        <v>#DIV/0!</v>
      </c>
      <c r="S134" s="214"/>
      <c r="T134" s="214"/>
      <c r="U134" s="214"/>
      <c r="V134" s="214"/>
      <c r="W134" s="214"/>
      <c r="X134" s="214"/>
      <c r="Y134" s="214"/>
      <c r="Z134" s="214"/>
      <c r="AA134" s="214"/>
    </row>
    <row r="135" spans="1:27" ht="15.75" customHeight="1" x14ac:dyDescent="0.2">
      <c r="A135" s="225" t="s">
        <v>56</v>
      </c>
      <c r="B135" s="214" t="s">
        <v>210</v>
      </c>
      <c r="C135" s="226">
        <v>0</v>
      </c>
      <c r="D135" s="226">
        <v>0</v>
      </c>
      <c r="E135" s="226">
        <v>0</v>
      </c>
      <c r="F135" s="247" t="e">
        <f t="shared" si="36"/>
        <v>#DIV/0!</v>
      </c>
      <c r="G135" s="226"/>
      <c r="H135" s="227">
        <v>0</v>
      </c>
      <c r="I135" s="226">
        <v>0</v>
      </c>
      <c r="J135" s="248" t="e">
        <f t="shared" si="37"/>
        <v>#DIV/0!</v>
      </c>
      <c r="K135" s="226"/>
      <c r="L135" s="227">
        <v>0</v>
      </c>
      <c r="M135" s="226"/>
      <c r="N135" s="248" t="e">
        <f t="shared" si="38"/>
        <v>#DIV/0!</v>
      </c>
      <c r="O135" s="226" t="e">
        <f t="shared" si="35"/>
        <v>#DIV/0!</v>
      </c>
      <c r="P135" s="226" t="e">
        <f t="shared" si="35"/>
        <v>#DIV/0!</v>
      </c>
      <c r="Q135" s="226" t="e">
        <f t="shared" si="35"/>
        <v>#DIV/0!</v>
      </c>
      <c r="R135" s="249" t="e">
        <f t="shared" si="39"/>
        <v>#DIV/0!</v>
      </c>
      <c r="S135" s="214"/>
      <c r="T135" s="214"/>
      <c r="U135" s="214"/>
      <c r="V135" s="214"/>
      <c r="W135" s="214"/>
      <c r="X135" s="214"/>
      <c r="Y135" s="214"/>
      <c r="Z135" s="214"/>
      <c r="AA135" s="214"/>
    </row>
    <row r="136" spans="1:27" ht="15.75" customHeight="1" x14ac:dyDescent="0.2">
      <c r="A136" s="225" t="s">
        <v>56</v>
      </c>
      <c r="B136" s="214" t="s">
        <v>187</v>
      </c>
      <c r="C136" s="226">
        <v>0</v>
      </c>
      <c r="D136" s="226">
        <v>4</v>
      </c>
      <c r="E136" s="226">
        <v>0</v>
      </c>
      <c r="F136" s="247">
        <f t="shared" si="36"/>
        <v>-100</v>
      </c>
      <c r="G136" s="226"/>
      <c r="H136" s="227">
        <v>10.666666666666666</v>
      </c>
      <c r="I136" s="226">
        <v>0</v>
      </c>
      <c r="J136" s="248">
        <f t="shared" si="37"/>
        <v>-100</v>
      </c>
      <c r="K136" s="226">
        <v>0</v>
      </c>
      <c r="L136" s="227">
        <v>379960</v>
      </c>
      <c r="M136" s="226"/>
      <c r="N136" s="248">
        <f t="shared" si="38"/>
        <v>-100</v>
      </c>
      <c r="O136" s="226" t="e">
        <f t="shared" si="35"/>
        <v>#DIV/0!</v>
      </c>
      <c r="P136" s="226">
        <f t="shared" si="35"/>
        <v>94990</v>
      </c>
      <c r="Q136" s="226" t="e">
        <f t="shared" si="35"/>
        <v>#DIV/0!</v>
      </c>
      <c r="R136" s="249" t="e">
        <f t="shared" si="39"/>
        <v>#DIV/0!</v>
      </c>
      <c r="S136" s="214"/>
      <c r="T136" s="214"/>
      <c r="U136" s="214"/>
      <c r="V136" s="214"/>
      <c r="W136" s="214"/>
      <c r="X136" s="214"/>
      <c r="Y136" s="214"/>
      <c r="Z136" s="214"/>
      <c r="AA136" s="214"/>
    </row>
    <row r="137" spans="1:27" ht="15.75" customHeight="1" x14ac:dyDescent="0.2">
      <c r="A137" s="225" t="s">
        <v>56</v>
      </c>
      <c r="B137" s="214" t="s">
        <v>188</v>
      </c>
      <c r="C137" s="226">
        <v>0</v>
      </c>
      <c r="D137" s="226">
        <v>0</v>
      </c>
      <c r="E137" s="226">
        <v>0</v>
      </c>
      <c r="F137" s="247" t="e">
        <f t="shared" si="36"/>
        <v>#DIV/0!</v>
      </c>
      <c r="G137" s="226"/>
      <c r="H137" s="227">
        <v>0</v>
      </c>
      <c r="I137" s="226">
        <v>0</v>
      </c>
      <c r="J137" s="248" t="e">
        <f t="shared" si="37"/>
        <v>#DIV/0!</v>
      </c>
      <c r="K137" s="226">
        <v>0</v>
      </c>
      <c r="L137" s="227">
        <v>0</v>
      </c>
      <c r="M137" s="226"/>
      <c r="N137" s="248" t="e">
        <f t="shared" si="38"/>
        <v>#DIV/0!</v>
      </c>
      <c r="O137" s="226" t="e">
        <f t="shared" si="35"/>
        <v>#DIV/0!</v>
      </c>
      <c r="P137" s="226" t="e">
        <f t="shared" si="35"/>
        <v>#DIV/0!</v>
      </c>
      <c r="Q137" s="226" t="e">
        <f t="shared" si="35"/>
        <v>#DIV/0!</v>
      </c>
      <c r="R137" s="249" t="e">
        <f t="shared" si="39"/>
        <v>#DIV/0!</v>
      </c>
      <c r="S137" s="214"/>
      <c r="T137" s="214"/>
      <c r="U137" s="214"/>
      <c r="V137" s="214"/>
      <c r="W137" s="214"/>
      <c r="X137" s="214"/>
      <c r="Y137" s="214"/>
      <c r="Z137" s="214"/>
      <c r="AA137" s="214"/>
    </row>
    <row r="138" spans="1:27" ht="15.75" customHeight="1" x14ac:dyDescent="0.2">
      <c r="A138" s="225" t="s">
        <v>56</v>
      </c>
      <c r="B138" s="214" t="s">
        <v>189</v>
      </c>
      <c r="C138" s="226">
        <v>0</v>
      </c>
      <c r="D138" s="226">
        <v>0</v>
      </c>
      <c r="E138" s="226">
        <v>0</v>
      </c>
      <c r="F138" s="247" t="e">
        <f t="shared" si="36"/>
        <v>#DIV/0!</v>
      </c>
      <c r="G138" s="226"/>
      <c r="H138" s="227">
        <v>0</v>
      </c>
      <c r="I138" s="226">
        <v>0</v>
      </c>
      <c r="J138" s="248" t="e">
        <f t="shared" si="37"/>
        <v>#DIV/0!</v>
      </c>
      <c r="K138" s="226">
        <v>0</v>
      </c>
      <c r="L138" s="227">
        <v>0</v>
      </c>
      <c r="M138" s="226"/>
      <c r="N138" s="248" t="e">
        <f t="shared" si="38"/>
        <v>#DIV/0!</v>
      </c>
      <c r="O138" s="226" t="e">
        <f t="shared" si="35"/>
        <v>#DIV/0!</v>
      </c>
      <c r="P138" s="226" t="e">
        <f t="shared" si="35"/>
        <v>#DIV/0!</v>
      </c>
      <c r="Q138" s="226" t="e">
        <f t="shared" si="35"/>
        <v>#DIV/0!</v>
      </c>
      <c r="R138" s="249" t="e">
        <f t="shared" si="39"/>
        <v>#DIV/0!</v>
      </c>
      <c r="S138" s="214"/>
      <c r="T138" s="214"/>
      <c r="U138" s="214"/>
      <c r="V138" s="214"/>
      <c r="W138" s="214"/>
      <c r="X138" s="214"/>
      <c r="Y138" s="214"/>
      <c r="Z138" s="214"/>
      <c r="AA138" s="214"/>
    </row>
    <row r="139" spans="1:27" ht="15.75" customHeight="1" x14ac:dyDescent="0.2">
      <c r="A139" s="225" t="s">
        <v>56</v>
      </c>
      <c r="B139" s="214" t="s">
        <v>412</v>
      </c>
      <c r="C139" s="226">
        <v>0</v>
      </c>
      <c r="D139" s="226"/>
      <c r="E139" s="226">
        <v>0</v>
      </c>
      <c r="F139" s="247" t="e">
        <f t="shared" si="36"/>
        <v>#DIV/0!</v>
      </c>
      <c r="G139" s="226"/>
      <c r="H139" s="227"/>
      <c r="I139" s="226">
        <v>0</v>
      </c>
      <c r="J139" s="248" t="e">
        <f t="shared" si="37"/>
        <v>#DIV/0!</v>
      </c>
      <c r="K139" s="226"/>
      <c r="L139" s="227"/>
      <c r="M139" s="226"/>
      <c r="N139" s="248" t="e">
        <f t="shared" si="38"/>
        <v>#DIV/0!</v>
      </c>
      <c r="O139" s="226" t="e">
        <f t="shared" si="35"/>
        <v>#DIV/0!</v>
      </c>
      <c r="P139" s="226" t="e">
        <f t="shared" si="35"/>
        <v>#DIV/0!</v>
      </c>
      <c r="Q139" s="226" t="e">
        <f t="shared" si="35"/>
        <v>#DIV/0!</v>
      </c>
      <c r="R139" s="249" t="e">
        <f t="shared" si="39"/>
        <v>#DIV/0!</v>
      </c>
      <c r="S139" s="214"/>
      <c r="T139" s="214"/>
      <c r="U139" s="214"/>
      <c r="V139" s="214"/>
      <c r="W139" s="214"/>
      <c r="X139" s="214"/>
      <c r="Y139" s="214"/>
      <c r="Z139" s="214"/>
      <c r="AA139" s="214"/>
    </row>
    <row r="140" spans="1:27" ht="15.75" customHeight="1" x14ac:dyDescent="0.2">
      <c r="A140" s="225" t="s">
        <v>56</v>
      </c>
      <c r="B140" s="214" t="s">
        <v>190</v>
      </c>
      <c r="C140" s="226">
        <v>0</v>
      </c>
      <c r="D140" s="226">
        <v>0</v>
      </c>
      <c r="E140" s="226">
        <v>0</v>
      </c>
      <c r="F140" s="247" t="e">
        <f t="shared" si="36"/>
        <v>#DIV/0!</v>
      </c>
      <c r="G140" s="226"/>
      <c r="H140" s="227">
        <v>0</v>
      </c>
      <c r="I140" s="226">
        <v>0</v>
      </c>
      <c r="J140" s="248" t="e">
        <f t="shared" si="37"/>
        <v>#DIV/0!</v>
      </c>
      <c r="K140" s="226">
        <v>0</v>
      </c>
      <c r="L140" s="227">
        <v>0</v>
      </c>
      <c r="M140" s="226"/>
      <c r="N140" s="248" t="e">
        <f t="shared" si="38"/>
        <v>#DIV/0!</v>
      </c>
      <c r="O140" s="226" t="e">
        <f t="shared" si="35"/>
        <v>#DIV/0!</v>
      </c>
      <c r="P140" s="226" t="e">
        <f t="shared" si="35"/>
        <v>#DIV/0!</v>
      </c>
      <c r="Q140" s="226" t="e">
        <f t="shared" si="35"/>
        <v>#DIV/0!</v>
      </c>
      <c r="R140" s="249" t="e">
        <f t="shared" si="39"/>
        <v>#DIV/0!</v>
      </c>
      <c r="S140" s="214"/>
      <c r="T140" s="214"/>
      <c r="U140" s="214"/>
      <c r="V140" s="214"/>
      <c r="W140" s="214"/>
      <c r="X140" s="214"/>
      <c r="Y140" s="214"/>
      <c r="Z140" s="214"/>
      <c r="AA140" s="214"/>
    </row>
    <row r="141" spans="1:27" ht="15.75" customHeight="1" x14ac:dyDescent="0.2">
      <c r="A141" s="225" t="s">
        <v>56</v>
      </c>
      <c r="B141" s="214" t="s">
        <v>413</v>
      </c>
      <c r="C141" s="226">
        <v>0</v>
      </c>
      <c r="D141" s="226">
        <v>0</v>
      </c>
      <c r="E141" s="226"/>
      <c r="F141" s="247" t="e">
        <f t="shared" si="36"/>
        <v>#DIV/0!</v>
      </c>
      <c r="G141" s="226"/>
      <c r="H141" s="227">
        <v>0</v>
      </c>
      <c r="I141" s="226">
        <v>0</v>
      </c>
      <c r="J141" s="248" t="e">
        <f t="shared" si="37"/>
        <v>#DIV/0!</v>
      </c>
      <c r="K141" s="226">
        <v>0</v>
      </c>
      <c r="L141" s="227">
        <v>0</v>
      </c>
      <c r="M141" s="226"/>
      <c r="N141" s="248" t="e">
        <f t="shared" si="38"/>
        <v>#DIV/0!</v>
      </c>
      <c r="O141" s="226" t="e">
        <f t="shared" si="35"/>
        <v>#DIV/0!</v>
      </c>
      <c r="P141" s="226" t="e">
        <f t="shared" si="35"/>
        <v>#DIV/0!</v>
      </c>
      <c r="Q141" s="226" t="e">
        <f t="shared" si="35"/>
        <v>#DIV/0!</v>
      </c>
      <c r="R141" s="249" t="e">
        <f t="shared" si="39"/>
        <v>#DIV/0!</v>
      </c>
      <c r="S141" s="214"/>
      <c r="T141" s="214"/>
      <c r="U141" s="214"/>
      <c r="V141" s="214"/>
      <c r="W141" s="214"/>
      <c r="X141" s="214"/>
      <c r="Y141" s="214"/>
      <c r="Z141" s="214"/>
      <c r="AA141" s="214"/>
    </row>
    <row r="142" spans="1:27" ht="15.75" customHeight="1" x14ac:dyDescent="0.2">
      <c r="A142" s="225" t="s">
        <v>56</v>
      </c>
      <c r="B142" s="214" t="s">
        <v>191</v>
      </c>
      <c r="C142" s="226">
        <v>0</v>
      </c>
      <c r="D142" s="226">
        <v>0</v>
      </c>
      <c r="E142" s="226">
        <v>0</v>
      </c>
      <c r="F142" s="247" t="e">
        <f t="shared" si="36"/>
        <v>#DIV/0!</v>
      </c>
      <c r="G142" s="226"/>
      <c r="H142" s="227">
        <v>0</v>
      </c>
      <c r="I142" s="226">
        <v>0</v>
      </c>
      <c r="J142" s="248" t="e">
        <f t="shared" si="37"/>
        <v>#DIV/0!</v>
      </c>
      <c r="K142" s="226">
        <v>0</v>
      </c>
      <c r="L142" s="227">
        <v>0</v>
      </c>
      <c r="M142" s="226"/>
      <c r="N142" s="248" t="e">
        <f t="shared" si="38"/>
        <v>#DIV/0!</v>
      </c>
      <c r="O142" s="226" t="e">
        <f t="shared" si="35"/>
        <v>#DIV/0!</v>
      </c>
      <c r="P142" s="226" t="e">
        <f t="shared" si="35"/>
        <v>#DIV/0!</v>
      </c>
      <c r="Q142" s="226" t="e">
        <f t="shared" si="35"/>
        <v>#DIV/0!</v>
      </c>
      <c r="R142" s="249" t="e">
        <f t="shared" si="39"/>
        <v>#DIV/0!</v>
      </c>
      <c r="S142" s="214"/>
      <c r="T142" s="214"/>
      <c r="U142" s="214"/>
      <c r="V142" s="214"/>
      <c r="W142" s="214"/>
      <c r="X142" s="214"/>
      <c r="Y142" s="214"/>
      <c r="Z142" s="214"/>
      <c r="AA142" s="214"/>
    </row>
    <row r="143" spans="1:27" ht="15.75" customHeight="1" x14ac:dyDescent="0.2">
      <c r="A143" s="225" t="s">
        <v>56</v>
      </c>
      <c r="B143" s="214" t="s">
        <v>192</v>
      </c>
      <c r="C143" s="226">
        <v>43</v>
      </c>
      <c r="D143" s="226">
        <v>79</v>
      </c>
      <c r="E143" s="226">
        <v>15</v>
      </c>
      <c r="F143" s="247">
        <f t="shared" si="36"/>
        <v>-81.012658227848107</v>
      </c>
      <c r="G143" s="226">
        <v>103</v>
      </c>
      <c r="H143" s="227">
        <v>237</v>
      </c>
      <c r="I143" s="226">
        <v>45</v>
      </c>
      <c r="J143" s="248">
        <f t="shared" si="37"/>
        <v>-81.012658227848107</v>
      </c>
      <c r="K143" s="226">
        <v>433884.83499999996</v>
      </c>
      <c r="L143" s="227">
        <v>647800</v>
      </c>
      <c r="M143" s="226">
        <v>183720</v>
      </c>
      <c r="N143" s="248">
        <f t="shared" si="38"/>
        <v>-71.639394874961397</v>
      </c>
      <c r="O143" s="226">
        <f t="shared" si="35"/>
        <v>10090.344999999999</v>
      </c>
      <c r="P143" s="226">
        <f t="shared" si="35"/>
        <v>8200</v>
      </c>
      <c r="Q143" s="226">
        <f t="shared" si="35"/>
        <v>12248</v>
      </c>
      <c r="R143" s="249">
        <f t="shared" si="39"/>
        <v>49.365853658536587</v>
      </c>
      <c r="S143" s="214"/>
      <c r="T143" s="214"/>
      <c r="U143" s="214"/>
      <c r="V143" s="214"/>
      <c r="W143" s="214"/>
      <c r="X143" s="214"/>
      <c r="Y143" s="214"/>
      <c r="Z143" s="214"/>
      <c r="AA143" s="214"/>
    </row>
    <row r="144" spans="1:27" ht="15.75" customHeight="1" x14ac:dyDescent="0.2">
      <c r="A144" s="225" t="s">
        <v>56</v>
      </c>
      <c r="B144" s="214" t="s">
        <v>193</v>
      </c>
      <c r="C144" s="226">
        <v>0</v>
      </c>
      <c r="D144" s="226">
        <v>0</v>
      </c>
      <c r="E144" s="226">
        <v>0</v>
      </c>
      <c r="F144" s="247" t="e">
        <f t="shared" si="36"/>
        <v>#DIV/0!</v>
      </c>
      <c r="G144" s="226"/>
      <c r="H144" s="227">
        <v>0</v>
      </c>
      <c r="I144" s="226">
        <v>0</v>
      </c>
      <c r="J144" s="248" t="e">
        <f t="shared" si="37"/>
        <v>#DIV/0!</v>
      </c>
      <c r="K144" s="226">
        <v>0</v>
      </c>
      <c r="L144" s="227">
        <v>0</v>
      </c>
      <c r="M144" s="226"/>
      <c r="N144" s="248" t="e">
        <f t="shared" si="38"/>
        <v>#DIV/0!</v>
      </c>
      <c r="O144" s="226" t="e">
        <f t="shared" si="35"/>
        <v>#DIV/0!</v>
      </c>
      <c r="P144" s="226" t="e">
        <f t="shared" si="35"/>
        <v>#DIV/0!</v>
      </c>
      <c r="Q144" s="226" t="e">
        <f t="shared" si="35"/>
        <v>#DIV/0!</v>
      </c>
      <c r="R144" s="249" t="e">
        <f t="shared" si="39"/>
        <v>#DIV/0!</v>
      </c>
      <c r="S144" s="214"/>
      <c r="T144" s="214"/>
      <c r="U144" s="214"/>
      <c r="V144" s="214"/>
      <c r="W144" s="214"/>
      <c r="X144" s="214"/>
      <c r="Y144" s="214"/>
      <c r="Z144" s="214"/>
      <c r="AA144" s="214"/>
    </row>
    <row r="145" spans="1:27" ht="15.75" customHeight="1" x14ac:dyDescent="0.2">
      <c r="A145" s="225" t="s">
        <v>56</v>
      </c>
      <c r="B145" s="214" t="s">
        <v>194</v>
      </c>
      <c r="C145" s="226">
        <v>0</v>
      </c>
      <c r="D145" s="226">
        <v>0</v>
      </c>
      <c r="E145" s="226">
        <v>0</v>
      </c>
      <c r="F145" s="247" t="e">
        <f t="shared" si="36"/>
        <v>#DIV/0!</v>
      </c>
      <c r="G145" s="226"/>
      <c r="H145" s="227">
        <v>0</v>
      </c>
      <c r="I145" s="226">
        <v>0</v>
      </c>
      <c r="J145" s="248" t="e">
        <f t="shared" si="37"/>
        <v>#DIV/0!</v>
      </c>
      <c r="K145" s="226">
        <v>0</v>
      </c>
      <c r="L145" s="227">
        <v>0</v>
      </c>
      <c r="M145" s="226"/>
      <c r="N145" s="248" t="e">
        <f t="shared" si="38"/>
        <v>#DIV/0!</v>
      </c>
      <c r="O145" s="226" t="e">
        <f t="shared" si="35"/>
        <v>#DIV/0!</v>
      </c>
      <c r="P145" s="226" t="e">
        <f t="shared" si="35"/>
        <v>#DIV/0!</v>
      </c>
      <c r="Q145" s="226" t="e">
        <f t="shared" si="35"/>
        <v>#DIV/0!</v>
      </c>
      <c r="R145" s="249" t="e">
        <f t="shared" si="39"/>
        <v>#DIV/0!</v>
      </c>
      <c r="S145" s="214"/>
      <c r="T145" s="214"/>
      <c r="U145" s="214"/>
      <c r="V145" s="214"/>
      <c r="W145" s="214"/>
      <c r="X145" s="214"/>
      <c r="Y145" s="214"/>
      <c r="Z145" s="214"/>
      <c r="AA145" s="214"/>
    </row>
    <row r="146" spans="1:27" ht="15.75" customHeight="1" x14ac:dyDescent="0.2">
      <c r="A146" s="225" t="s">
        <v>56</v>
      </c>
      <c r="B146" s="214" t="s">
        <v>414</v>
      </c>
      <c r="C146" s="226">
        <v>0</v>
      </c>
      <c r="D146" s="226">
        <v>0</v>
      </c>
      <c r="E146" s="226"/>
      <c r="F146" s="247" t="e">
        <f t="shared" si="36"/>
        <v>#DIV/0!</v>
      </c>
      <c r="G146" s="226"/>
      <c r="H146" s="227">
        <v>0</v>
      </c>
      <c r="I146" s="226">
        <v>0</v>
      </c>
      <c r="J146" s="248" t="e">
        <f t="shared" si="37"/>
        <v>#DIV/0!</v>
      </c>
      <c r="K146" s="226">
        <v>0</v>
      </c>
      <c r="L146" s="227">
        <v>0</v>
      </c>
      <c r="M146" s="226"/>
      <c r="N146" s="248" t="e">
        <f t="shared" si="38"/>
        <v>#DIV/0!</v>
      </c>
      <c r="O146" s="226" t="e">
        <f t="shared" si="35"/>
        <v>#DIV/0!</v>
      </c>
      <c r="P146" s="226" t="e">
        <f t="shared" si="35"/>
        <v>#DIV/0!</v>
      </c>
      <c r="Q146" s="226" t="e">
        <f t="shared" si="35"/>
        <v>#DIV/0!</v>
      </c>
      <c r="R146" s="249" t="e">
        <f t="shared" si="39"/>
        <v>#DIV/0!</v>
      </c>
      <c r="S146" s="214"/>
      <c r="T146" s="214"/>
      <c r="U146" s="214"/>
      <c r="V146" s="214"/>
      <c r="W146" s="214"/>
      <c r="X146" s="214"/>
      <c r="Y146" s="214"/>
      <c r="Z146" s="214"/>
      <c r="AA146" s="214"/>
    </row>
    <row r="147" spans="1:27" ht="15.75" customHeight="1" x14ac:dyDescent="0.2">
      <c r="A147" s="225" t="s">
        <v>56</v>
      </c>
      <c r="B147" s="214" t="s">
        <v>57</v>
      </c>
      <c r="C147" s="226">
        <v>0</v>
      </c>
      <c r="D147" s="226">
        <v>0</v>
      </c>
      <c r="E147" s="226">
        <v>0</v>
      </c>
      <c r="F147" s="247" t="e">
        <f t="shared" si="36"/>
        <v>#DIV/0!</v>
      </c>
      <c r="G147" s="226"/>
      <c r="H147" s="227">
        <v>0</v>
      </c>
      <c r="I147" s="226">
        <v>0</v>
      </c>
      <c r="J147" s="248" t="e">
        <f t="shared" si="37"/>
        <v>#DIV/0!</v>
      </c>
      <c r="K147" s="226">
        <v>0</v>
      </c>
      <c r="L147" s="227">
        <v>0</v>
      </c>
      <c r="M147" s="226"/>
      <c r="N147" s="248" t="e">
        <f t="shared" si="38"/>
        <v>#DIV/0!</v>
      </c>
      <c r="O147" s="226" t="e">
        <f t="shared" si="35"/>
        <v>#DIV/0!</v>
      </c>
      <c r="P147" s="226" t="e">
        <f t="shared" si="35"/>
        <v>#DIV/0!</v>
      </c>
      <c r="Q147" s="226" t="e">
        <f t="shared" si="35"/>
        <v>#DIV/0!</v>
      </c>
      <c r="R147" s="249" t="e">
        <f t="shared" si="39"/>
        <v>#DIV/0!</v>
      </c>
      <c r="S147" s="214"/>
      <c r="T147" s="214"/>
      <c r="U147" s="214"/>
      <c r="V147" s="214"/>
      <c r="W147" s="214"/>
      <c r="X147" s="214"/>
      <c r="Y147" s="214"/>
      <c r="Z147" s="214"/>
      <c r="AA147" s="214"/>
    </row>
    <row r="148" spans="1:27" ht="15.75" customHeight="1" x14ac:dyDescent="0.2">
      <c r="A148" s="225" t="s">
        <v>56</v>
      </c>
      <c r="B148" s="214" t="s">
        <v>195</v>
      </c>
      <c r="C148" s="226">
        <v>0</v>
      </c>
      <c r="D148" s="226">
        <v>0</v>
      </c>
      <c r="E148" s="226"/>
      <c r="F148" s="247" t="e">
        <f t="shared" si="36"/>
        <v>#DIV/0!</v>
      </c>
      <c r="G148" s="226"/>
      <c r="H148" s="227">
        <v>0</v>
      </c>
      <c r="I148" s="226">
        <v>0</v>
      </c>
      <c r="J148" s="248" t="e">
        <f t="shared" si="37"/>
        <v>#DIV/0!</v>
      </c>
      <c r="K148" s="226">
        <v>0</v>
      </c>
      <c r="L148" s="227">
        <v>0</v>
      </c>
      <c r="M148" s="226"/>
      <c r="N148" s="248" t="e">
        <f t="shared" si="38"/>
        <v>#DIV/0!</v>
      </c>
      <c r="O148" s="226" t="e">
        <f t="shared" si="35"/>
        <v>#DIV/0!</v>
      </c>
      <c r="P148" s="226" t="e">
        <f t="shared" si="35"/>
        <v>#DIV/0!</v>
      </c>
      <c r="Q148" s="226" t="e">
        <f t="shared" si="35"/>
        <v>#DIV/0!</v>
      </c>
      <c r="R148" s="249" t="e">
        <f t="shared" si="39"/>
        <v>#DIV/0!</v>
      </c>
      <c r="S148" s="214"/>
      <c r="T148" s="214"/>
      <c r="U148" s="214"/>
      <c r="V148" s="214"/>
      <c r="W148" s="214"/>
      <c r="X148" s="214"/>
      <c r="Y148" s="214"/>
      <c r="Z148" s="214"/>
      <c r="AA148" s="214"/>
    </row>
    <row r="149" spans="1:27" ht="15.75" customHeight="1" x14ac:dyDescent="0.2">
      <c r="A149" s="225" t="s">
        <v>56</v>
      </c>
      <c r="B149" s="214" t="s">
        <v>196</v>
      </c>
      <c r="C149" s="226">
        <v>0</v>
      </c>
      <c r="D149" s="226">
        <v>0</v>
      </c>
      <c r="E149" s="226">
        <v>0</v>
      </c>
      <c r="F149" s="247" t="e">
        <f t="shared" si="36"/>
        <v>#DIV/0!</v>
      </c>
      <c r="G149" s="226"/>
      <c r="H149" s="227">
        <v>0</v>
      </c>
      <c r="I149" s="226">
        <v>0</v>
      </c>
      <c r="J149" s="248" t="e">
        <f t="shared" si="37"/>
        <v>#DIV/0!</v>
      </c>
      <c r="K149" s="226">
        <v>0</v>
      </c>
      <c r="L149" s="227">
        <v>0</v>
      </c>
      <c r="M149" s="226"/>
      <c r="N149" s="248" t="e">
        <f t="shared" si="38"/>
        <v>#DIV/0!</v>
      </c>
      <c r="O149" s="226" t="e">
        <f t="shared" si="35"/>
        <v>#DIV/0!</v>
      </c>
      <c r="P149" s="226" t="e">
        <f t="shared" si="35"/>
        <v>#DIV/0!</v>
      </c>
      <c r="Q149" s="226" t="e">
        <f t="shared" si="35"/>
        <v>#DIV/0!</v>
      </c>
      <c r="R149" s="249" t="e">
        <f t="shared" si="39"/>
        <v>#DIV/0!</v>
      </c>
      <c r="S149" s="214"/>
      <c r="T149" s="214"/>
      <c r="U149" s="214"/>
      <c r="V149" s="214"/>
      <c r="W149" s="214"/>
      <c r="X149" s="214"/>
      <c r="Y149" s="214"/>
      <c r="Z149" s="214"/>
      <c r="AA149" s="214"/>
    </row>
    <row r="150" spans="1:27" ht="15.75" customHeight="1" x14ac:dyDescent="0.2">
      <c r="A150" s="225" t="s">
        <v>56</v>
      </c>
      <c r="B150" s="214" t="s">
        <v>197</v>
      </c>
      <c r="C150" s="226">
        <v>0</v>
      </c>
      <c r="D150" s="226">
        <v>0</v>
      </c>
      <c r="E150" s="226">
        <v>0</v>
      </c>
      <c r="F150" s="247" t="e">
        <f t="shared" si="36"/>
        <v>#DIV/0!</v>
      </c>
      <c r="G150" s="226"/>
      <c r="H150" s="227">
        <v>0</v>
      </c>
      <c r="I150" s="226">
        <v>0</v>
      </c>
      <c r="J150" s="248" t="e">
        <f t="shared" si="37"/>
        <v>#DIV/0!</v>
      </c>
      <c r="K150" s="226">
        <v>0</v>
      </c>
      <c r="L150" s="227">
        <v>0</v>
      </c>
      <c r="M150" s="226"/>
      <c r="N150" s="248" t="e">
        <f t="shared" si="38"/>
        <v>#DIV/0!</v>
      </c>
      <c r="O150" s="226" t="e">
        <f t="shared" si="35"/>
        <v>#DIV/0!</v>
      </c>
      <c r="P150" s="226" t="e">
        <f t="shared" si="35"/>
        <v>#DIV/0!</v>
      </c>
      <c r="Q150" s="226" t="e">
        <f t="shared" si="35"/>
        <v>#DIV/0!</v>
      </c>
      <c r="R150" s="249" t="e">
        <f t="shared" si="39"/>
        <v>#DIV/0!</v>
      </c>
      <c r="S150" s="214"/>
      <c r="T150" s="214"/>
      <c r="U150" s="214"/>
      <c r="V150" s="214"/>
      <c r="W150" s="214"/>
      <c r="X150" s="214"/>
      <c r="Y150" s="214"/>
      <c r="Z150" s="214"/>
      <c r="AA150" s="214"/>
    </row>
    <row r="151" spans="1:27" ht="15.75" customHeight="1" x14ac:dyDescent="0.2">
      <c r="A151" s="225" t="s">
        <v>56</v>
      </c>
      <c r="B151" s="214" t="s">
        <v>198</v>
      </c>
      <c r="C151" s="226">
        <v>0</v>
      </c>
      <c r="D151" s="226">
        <v>0</v>
      </c>
      <c r="E151" s="226">
        <v>0</v>
      </c>
      <c r="F151" s="247" t="e">
        <f t="shared" si="36"/>
        <v>#DIV/0!</v>
      </c>
      <c r="G151" s="226"/>
      <c r="H151" s="227">
        <v>0</v>
      </c>
      <c r="I151" s="226">
        <v>0</v>
      </c>
      <c r="J151" s="248" t="e">
        <f t="shared" si="37"/>
        <v>#DIV/0!</v>
      </c>
      <c r="K151" s="226">
        <v>0</v>
      </c>
      <c r="L151" s="227">
        <v>0</v>
      </c>
      <c r="M151" s="226"/>
      <c r="N151" s="248" t="e">
        <f t="shared" si="38"/>
        <v>#DIV/0!</v>
      </c>
      <c r="O151" s="226" t="e">
        <f t="shared" si="35"/>
        <v>#DIV/0!</v>
      </c>
      <c r="P151" s="226" t="e">
        <f t="shared" si="35"/>
        <v>#DIV/0!</v>
      </c>
      <c r="Q151" s="226" t="e">
        <f t="shared" si="35"/>
        <v>#DIV/0!</v>
      </c>
      <c r="R151" s="249" t="e">
        <f t="shared" si="39"/>
        <v>#DIV/0!</v>
      </c>
      <c r="S151" s="214"/>
      <c r="T151" s="214"/>
      <c r="U151" s="214"/>
      <c r="V151" s="214"/>
      <c r="W151" s="214"/>
      <c r="X151" s="214"/>
      <c r="Y151" s="214"/>
      <c r="Z151" s="214"/>
      <c r="AA151" s="214"/>
    </row>
    <row r="152" spans="1:27" ht="15.75" customHeight="1" x14ac:dyDescent="0.2">
      <c r="A152" s="225" t="s">
        <v>56</v>
      </c>
      <c r="B152" s="214" t="s">
        <v>199</v>
      </c>
      <c r="C152" s="226">
        <v>0</v>
      </c>
      <c r="D152" s="226">
        <v>0</v>
      </c>
      <c r="E152" s="226">
        <v>0</v>
      </c>
      <c r="F152" s="247" t="e">
        <f t="shared" si="36"/>
        <v>#DIV/0!</v>
      </c>
      <c r="G152" s="226"/>
      <c r="H152" s="227">
        <v>0</v>
      </c>
      <c r="I152" s="226">
        <v>0</v>
      </c>
      <c r="J152" s="248" t="e">
        <f t="shared" si="37"/>
        <v>#DIV/0!</v>
      </c>
      <c r="K152" s="226">
        <v>0</v>
      </c>
      <c r="L152" s="227">
        <v>0</v>
      </c>
      <c r="M152" s="226"/>
      <c r="N152" s="248" t="e">
        <f t="shared" si="38"/>
        <v>#DIV/0!</v>
      </c>
      <c r="O152" s="226" t="e">
        <f t="shared" si="35"/>
        <v>#DIV/0!</v>
      </c>
      <c r="P152" s="226" t="e">
        <f t="shared" si="35"/>
        <v>#DIV/0!</v>
      </c>
      <c r="Q152" s="226" t="e">
        <f t="shared" si="35"/>
        <v>#DIV/0!</v>
      </c>
      <c r="R152" s="249" t="e">
        <f t="shared" si="39"/>
        <v>#DIV/0!</v>
      </c>
      <c r="S152" s="214"/>
      <c r="T152" s="214"/>
      <c r="U152" s="214"/>
      <c r="V152" s="214"/>
      <c r="W152" s="214"/>
      <c r="X152" s="214"/>
      <c r="Y152" s="214"/>
      <c r="Z152" s="214"/>
      <c r="AA152" s="214"/>
    </row>
    <row r="153" spans="1:27" ht="15.75" customHeight="1" x14ac:dyDescent="0.2">
      <c r="A153" s="225" t="s">
        <v>56</v>
      </c>
      <c r="B153" s="214" t="s">
        <v>200</v>
      </c>
      <c r="C153" s="226">
        <v>0</v>
      </c>
      <c r="D153" s="226">
        <v>0</v>
      </c>
      <c r="E153" s="226">
        <v>0</v>
      </c>
      <c r="F153" s="247" t="e">
        <f t="shared" si="36"/>
        <v>#DIV/0!</v>
      </c>
      <c r="G153" s="226"/>
      <c r="H153" s="227">
        <v>0</v>
      </c>
      <c r="I153" s="226">
        <v>0</v>
      </c>
      <c r="J153" s="248" t="e">
        <f t="shared" si="37"/>
        <v>#DIV/0!</v>
      </c>
      <c r="K153" s="226">
        <v>0</v>
      </c>
      <c r="L153" s="227">
        <v>0</v>
      </c>
      <c r="M153" s="226"/>
      <c r="N153" s="248" t="e">
        <f t="shared" si="38"/>
        <v>#DIV/0!</v>
      </c>
      <c r="O153" s="226" t="e">
        <f t="shared" si="35"/>
        <v>#DIV/0!</v>
      </c>
      <c r="P153" s="226" t="e">
        <f t="shared" si="35"/>
        <v>#DIV/0!</v>
      </c>
      <c r="Q153" s="226" t="e">
        <f t="shared" si="35"/>
        <v>#DIV/0!</v>
      </c>
      <c r="R153" s="249" t="e">
        <f t="shared" si="39"/>
        <v>#DIV/0!</v>
      </c>
      <c r="S153" s="214"/>
      <c r="T153" s="214"/>
      <c r="U153" s="214"/>
      <c r="V153" s="214"/>
      <c r="W153" s="214"/>
      <c r="X153" s="214"/>
      <c r="Y153" s="214"/>
      <c r="Z153" s="214"/>
      <c r="AA153" s="214"/>
    </row>
    <row r="154" spans="1:27" ht="15.75" customHeight="1" x14ac:dyDescent="0.2">
      <c r="A154" s="225" t="s">
        <v>56</v>
      </c>
      <c r="B154" s="214" t="s">
        <v>201</v>
      </c>
      <c r="C154" s="226">
        <v>0</v>
      </c>
      <c r="D154" s="226">
        <v>0</v>
      </c>
      <c r="E154" s="226"/>
      <c r="F154" s="247" t="e">
        <f t="shared" si="36"/>
        <v>#DIV/0!</v>
      </c>
      <c r="G154" s="226"/>
      <c r="H154" s="227">
        <v>0</v>
      </c>
      <c r="I154" s="226">
        <v>0</v>
      </c>
      <c r="J154" s="248" t="e">
        <f t="shared" si="37"/>
        <v>#DIV/0!</v>
      </c>
      <c r="K154" s="226">
        <v>0</v>
      </c>
      <c r="L154" s="227">
        <v>0</v>
      </c>
      <c r="M154" s="226"/>
      <c r="N154" s="248" t="e">
        <f t="shared" si="38"/>
        <v>#DIV/0!</v>
      </c>
      <c r="O154" s="226" t="e">
        <f t="shared" si="35"/>
        <v>#DIV/0!</v>
      </c>
      <c r="P154" s="226" t="e">
        <f t="shared" si="35"/>
        <v>#DIV/0!</v>
      </c>
      <c r="Q154" s="226" t="e">
        <f t="shared" si="35"/>
        <v>#DIV/0!</v>
      </c>
      <c r="R154" s="249" t="e">
        <f t="shared" si="39"/>
        <v>#DIV/0!</v>
      </c>
      <c r="S154" s="214"/>
      <c r="T154" s="214"/>
      <c r="U154" s="214"/>
      <c r="V154" s="214"/>
      <c r="W154" s="214"/>
      <c r="X154" s="214"/>
      <c r="Y154" s="214"/>
      <c r="Z154" s="214"/>
      <c r="AA154" s="214"/>
    </row>
    <row r="155" spans="1:27" ht="15.75" customHeight="1" x14ac:dyDescent="0.2">
      <c r="A155" s="225" t="s">
        <v>56</v>
      </c>
      <c r="B155" s="214" t="s">
        <v>202</v>
      </c>
      <c r="C155" s="226">
        <v>0</v>
      </c>
      <c r="D155" s="226">
        <v>0</v>
      </c>
      <c r="E155" s="226">
        <v>0</v>
      </c>
      <c r="F155" s="247" t="e">
        <f t="shared" si="36"/>
        <v>#DIV/0!</v>
      </c>
      <c r="G155" s="226"/>
      <c r="H155" s="227">
        <v>0</v>
      </c>
      <c r="I155" s="226">
        <v>0</v>
      </c>
      <c r="J155" s="248" t="e">
        <f t="shared" si="37"/>
        <v>#DIV/0!</v>
      </c>
      <c r="K155" s="226">
        <v>0</v>
      </c>
      <c r="L155" s="227">
        <v>0</v>
      </c>
      <c r="M155" s="226"/>
      <c r="N155" s="248" t="e">
        <f t="shared" si="38"/>
        <v>#DIV/0!</v>
      </c>
      <c r="O155" s="226" t="e">
        <f t="shared" si="35"/>
        <v>#DIV/0!</v>
      </c>
      <c r="P155" s="226" t="e">
        <f t="shared" si="35"/>
        <v>#DIV/0!</v>
      </c>
      <c r="Q155" s="226" t="e">
        <f t="shared" si="35"/>
        <v>#DIV/0!</v>
      </c>
      <c r="R155" s="249" t="e">
        <f t="shared" si="39"/>
        <v>#DIV/0!</v>
      </c>
      <c r="S155" s="214"/>
      <c r="T155" s="214"/>
      <c r="U155" s="214"/>
      <c r="V155" s="214"/>
      <c r="W155" s="214"/>
      <c r="X155" s="214"/>
      <c r="Y155" s="214"/>
      <c r="Z155" s="214"/>
      <c r="AA155" s="214"/>
    </row>
    <row r="156" spans="1:27" ht="15.75" customHeight="1" x14ac:dyDescent="0.2">
      <c r="A156" s="225" t="s">
        <v>56</v>
      </c>
      <c r="B156" s="260" t="s">
        <v>415</v>
      </c>
      <c r="C156" s="226">
        <v>0</v>
      </c>
      <c r="D156" s="226"/>
      <c r="E156" s="226"/>
      <c r="F156" s="247" t="e">
        <f t="shared" si="36"/>
        <v>#DIV/0!</v>
      </c>
      <c r="G156" s="226"/>
      <c r="H156" s="226"/>
      <c r="I156" s="226">
        <v>0</v>
      </c>
      <c r="J156" s="248" t="e">
        <f t="shared" si="37"/>
        <v>#DIV/0!</v>
      </c>
      <c r="K156" s="226"/>
      <c r="L156" s="226"/>
      <c r="M156" s="226"/>
      <c r="N156" s="248" t="e">
        <f t="shared" si="38"/>
        <v>#DIV/0!</v>
      </c>
      <c r="O156" s="226" t="e">
        <f t="shared" si="35"/>
        <v>#DIV/0!</v>
      </c>
      <c r="P156" s="226" t="e">
        <f t="shared" si="35"/>
        <v>#DIV/0!</v>
      </c>
      <c r="Q156" s="226" t="e">
        <f t="shared" si="35"/>
        <v>#DIV/0!</v>
      </c>
      <c r="R156" s="249" t="e">
        <f t="shared" si="39"/>
        <v>#DIV/0!</v>
      </c>
      <c r="S156" s="214"/>
      <c r="T156" s="214"/>
      <c r="U156" s="214"/>
      <c r="V156" s="214"/>
      <c r="W156" s="214"/>
      <c r="X156" s="214"/>
      <c r="Y156" s="214"/>
      <c r="Z156" s="214"/>
      <c r="AA156" s="214"/>
    </row>
    <row r="157" spans="1:27" ht="15.75" customHeight="1" x14ac:dyDescent="0.2">
      <c r="A157" s="225" t="s">
        <v>56</v>
      </c>
      <c r="B157" s="260" t="s">
        <v>416</v>
      </c>
      <c r="C157" s="226">
        <v>0</v>
      </c>
      <c r="D157" s="226"/>
      <c r="E157" s="226"/>
      <c r="F157" s="247" t="e">
        <f t="shared" si="36"/>
        <v>#DIV/0!</v>
      </c>
      <c r="G157" s="226"/>
      <c r="H157" s="226"/>
      <c r="I157" s="226">
        <v>0</v>
      </c>
      <c r="J157" s="248" t="e">
        <f t="shared" si="37"/>
        <v>#DIV/0!</v>
      </c>
      <c r="K157" s="226"/>
      <c r="L157" s="226"/>
      <c r="M157" s="226"/>
      <c r="N157" s="248" t="e">
        <f t="shared" si="38"/>
        <v>#DIV/0!</v>
      </c>
      <c r="O157" s="226" t="e">
        <f t="shared" si="35"/>
        <v>#DIV/0!</v>
      </c>
      <c r="P157" s="226" t="e">
        <f t="shared" si="35"/>
        <v>#DIV/0!</v>
      </c>
      <c r="Q157" s="226" t="e">
        <f t="shared" si="35"/>
        <v>#DIV/0!</v>
      </c>
      <c r="R157" s="249" t="e">
        <f t="shared" si="39"/>
        <v>#DIV/0!</v>
      </c>
      <c r="S157" s="214"/>
      <c r="T157" s="214"/>
      <c r="U157" s="214"/>
      <c r="V157" s="214"/>
      <c r="W157" s="214"/>
      <c r="X157" s="214"/>
      <c r="Y157" s="214"/>
      <c r="Z157" s="214"/>
      <c r="AA157" s="214"/>
    </row>
    <row r="158" spans="1:27" ht="15.75" customHeight="1" x14ac:dyDescent="0.2">
      <c r="A158" s="240" t="s">
        <v>56</v>
      </c>
      <c r="B158" s="241" t="s">
        <v>402</v>
      </c>
      <c r="C158" s="242">
        <f t="shared" ref="C158" si="40">SUM(C114:C157)</f>
        <v>100</v>
      </c>
      <c r="D158" s="242">
        <f>SUM(D114:D157)</f>
        <v>303</v>
      </c>
      <c r="E158" s="242">
        <f>SUM(E114:E157)</f>
        <v>297</v>
      </c>
      <c r="F158" s="243">
        <f t="shared" si="36"/>
        <v>-1.980198019801982</v>
      </c>
      <c r="G158" s="242">
        <f>SUM(G114:G157)</f>
        <v>251</v>
      </c>
      <c r="H158" s="242">
        <f t="shared" ref="H158:L158" si="41">SUM(H114:H157)</f>
        <v>820.11578947368412</v>
      </c>
      <c r="I158" s="242">
        <f>SUM(I114:I157)</f>
        <v>724</v>
      </c>
      <c r="J158" s="244">
        <f t="shared" si="37"/>
        <v>-11.719782829125535</v>
      </c>
      <c r="K158" s="242">
        <f>SUM(K114:K157)</f>
        <v>6558553.835</v>
      </c>
      <c r="L158" s="242">
        <f t="shared" si="41"/>
        <v>16309656</v>
      </c>
      <c r="M158" s="242">
        <f>SUM(M114:M157)</f>
        <v>17498130.952380948</v>
      </c>
      <c r="N158" s="244">
        <f t="shared" si="38"/>
        <v>7.2869406465773778</v>
      </c>
      <c r="O158" s="242">
        <f t="shared" si="35"/>
        <v>65585.538350000003</v>
      </c>
      <c r="P158" s="242">
        <f>L158/D158</f>
        <v>53827.247524752478</v>
      </c>
      <c r="Q158" s="242">
        <f>M158/E158</f>
        <v>58916.265832932484</v>
      </c>
      <c r="R158" s="245">
        <f t="shared" si="39"/>
        <v>9.4543535889324737</v>
      </c>
      <c r="S158" s="214"/>
      <c r="T158" s="246"/>
      <c r="U158" s="246"/>
      <c r="V158" s="246"/>
      <c r="W158" s="246"/>
      <c r="X158" s="246"/>
      <c r="Y158" s="246"/>
      <c r="Z158" s="246"/>
      <c r="AA158" s="246"/>
    </row>
    <row r="159" spans="1:27" ht="15.75" customHeight="1" x14ac:dyDescent="0.2">
      <c r="A159" s="225" t="s">
        <v>37</v>
      </c>
      <c r="B159" s="214" t="s">
        <v>85</v>
      </c>
      <c r="C159" s="226">
        <v>64</v>
      </c>
      <c r="D159" s="226">
        <v>64</v>
      </c>
      <c r="E159" s="226">
        <v>40</v>
      </c>
      <c r="F159" s="261">
        <f t="shared" si="36"/>
        <v>-37.5</v>
      </c>
      <c r="G159" s="226">
        <v>125</v>
      </c>
      <c r="H159" s="227">
        <v>176</v>
      </c>
      <c r="I159" s="226">
        <v>120</v>
      </c>
      <c r="J159" s="248">
        <f t="shared" si="37"/>
        <v>-31.818181818181824</v>
      </c>
      <c r="K159" s="226">
        <v>1506898.6649599997</v>
      </c>
      <c r="L159" s="227">
        <v>1843950</v>
      </c>
      <c r="M159" s="226">
        <v>1202933.3333333328</v>
      </c>
      <c r="N159" s="248">
        <f t="shared" si="38"/>
        <v>-34.763234722561201</v>
      </c>
      <c r="O159" s="226">
        <f t="shared" si="35"/>
        <v>23545.291639999996</v>
      </c>
      <c r="P159" s="226">
        <f t="shared" si="35"/>
        <v>28811.71875</v>
      </c>
      <c r="Q159" s="226">
        <f t="shared" si="35"/>
        <v>30073.333333333321</v>
      </c>
      <c r="R159" s="249">
        <f t="shared" si="39"/>
        <v>4.3788244439020962</v>
      </c>
      <c r="S159" s="214"/>
      <c r="T159" s="214"/>
      <c r="U159" s="214"/>
      <c r="V159" s="214"/>
      <c r="W159" s="214"/>
      <c r="X159" s="214"/>
      <c r="Y159" s="214"/>
      <c r="Z159" s="214"/>
      <c r="AA159" s="214"/>
    </row>
    <row r="160" spans="1:27" ht="15.75" customHeight="1" x14ac:dyDescent="0.2">
      <c r="A160" s="225" t="s">
        <v>37</v>
      </c>
      <c r="B160" s="214" t="s">
        <v>142</v>
      </c>
      <c r="C160" s="226">
        <v>86</v>
      </c>
      <c r="D160" s="226">
        <v>135</v>
      </c>
      <c r="E160" s="226">
        <v>120</v>
      </c>
      <c r="F160" s="261">
        <f t="shared" si="36"/>
        <v>-11.111111111111116</v>
      </c>
      <c r="G160" s="226">
        <v>20</v>
      </c>
      <c r="H160" s="227">
        <v>348.75</v>
      </c>
      <c r="I160" s="226">
        <v>360</v>
      </c>
      <c r="J160" s="248">
        <f t="shared" si="37"/>
        <v>3.2258064516129004</v>
      </c>
      <c r="K160" s="226">
        <v>7302179.4666622523</v>
      </c>
      <c r="L160" s="227">
        <v>11609210</v>
      </c>
      <c r="M160" s="226">
        <v>11095999.999999998</v>
      </c>
      <c r="N160" s="248">
        <f t="shared" si="38"/>
        <v>-4.4207142432603259</v>
      </c>
      <c r="O160" s="226">
        <f t="shared" si="35"/>
        <v>84909.063565840144</v>
      </c>
      <c r="P160" s="226">
        <f t="shared" si="35"/>
        <v>85994.148148148146</v>
      </c>
      <c r="Q160" s="226">
        <f t="shared" si="35"/>
        <v>92466.666666666657</v>
      </c>
      <c r="R160" s="249">
        <f t="shared" si="39"/>
        <v>7.5266964763321509</v>
      </c>
      <c r="S160" s="214"/>
      <c r="T160" s="214"/>
      <c r="U160" s="214"/>
      <c r="V160" s="214"/>
      <c r="W160" s="214"/>
      <c r="X160" s="214"/>
      <c r="Y160" s="214"/>
      <c r="Z160" s="214"/>
      <c r="AA160" s="214"/>
    </row>
    <row r="161" spans="1:27" ht="15.75" customHeight="1" x14ac:dyDescent="0.2">
      <c r="A161" s="225" t="s">
        <v>37</v>
      </c>
      <c r="B161" s="214" t="s">
        <v>143</v>
      </c>
      <c r="C161" s="226">
        <v>50</v>
      </c>
      <c r="D161" s="226">
        <v>283</v>
      </c>
      <c r="E161" s="226">
        <v>280</v>
      </c>
      <c r="F161" s="261">
        <f t="shared" si="36"/>
        <v>-1.0600706713780883</v>
      </c>
      <c r="G161" s="226">
        <v>126</v>
      </c>
      <c r="H161" s="227">
        <v>707.5</v>
      </c>
      <c r="I161" s="226">
        <v>840</v>
      </c>
      <c r="J161" s="248">
        <f t="shared" si="37"/>
        <v>18.727915194346288</v>
      </c>
      <c r="K161" s="226">
        <v>1471070.9759999998</v>
      </c>
      <c r="L161" s="227">
        <v>8059535.5</v>
      </c>
      <c r="M161" s="226">
        <v>8224999.9999999935</v>
      </c>
      <c r="N161" s="248">
        <f t="shared" si="38"/>
        <v>2.0530277458296942</v>
      </c>
      <c r="O161" s="226">
        <f t="shared" si="35"/>
        <v>29421.419519999996</v>
      </c>
      <c r="P161" s="226">
        <f t="shared" si="35"/>
        <v>28478.92402826855</v>
      </c>
      <c r="Q161" s="226">
        <f t="shared" si="35"/>
        <v>29374.999999999978</v>
      </c>
      <c r="R161" s="249">
        <f t="shared" si="39"/>
        <v>3.1464530431064563</v>
      </c>
      <c r="S161" s="214"/>
      <c r="T161" s="214"/>
      <c r="U161" s="214"/>
      <c r="V161" s="214"/>
      <c r="W161" s="214"/>
      <c r="X161" s="214"/>
      <c r="Y161" s="214"/>
      <c r="Z161" s="214"/>
      <c r="AA161" s="214"/>
    </row>
    <row r="162" spans="1:27" ht="15.75" customHeight="1" x14ac:dyDescent="0.2">
      <c r="A162" s="225" t="s">
        <v>37</v>
      </c>
      <c r="B162" s="214" t="s">
        <v>39</v>
      </c>
      <c r="C162" s="226">
        <v>857</v>
      </c>
      <c r="D162" s="226">
        <v>857</v>
      </c>
      <c r="E162" s="226">
        <v>813</v>
      </c>
      <c r="F162" s="261">
        <f t="shared" si="36"/>
        <v>-5.1341890315052545</v>
      </c>
      <c r="G162" s="226">
        <v>2754</v>
      </c>
      <c r="H162" s="227">
        <v>2821.8292682926844</v>
      </c>
      <c r="I162" s="226">
        <v>2772</v>
      </c>
      <c r="J162" s="248">
        <f t="shared" si="37"/>
        <v>-1.7658498638662534</v>
      </c>
      <c r="K162" s="226">
        <v>59409951.785663918</v>
      </c>
      <c r="L162" s="227">
        <v>53561720.909090906</v>
      </c>
      <c r="M162" s="226">
        <v>55593714.285714276</v>
      </c>
      <c r="N162" s="248">
        <f t="shared" si="38"/>
        <v>3.793741765826053</v>
      </c>
      <c r="O162" s="226">
        <f t="shared" si="35"/>
        <v>69323.164277320786</v>
      </c>
      <c r="P162" s="226">
        <f t="shared" si="35"/>
        <v>62499.090909090904</v>
      </c>
      <c r="Q162" s="226">
        <f t="shared" si="35"/>
        <v>68380.952380952367</v>
      </c>
      <c r="R162" s="249">
        <f t="shared" si="39"/>
        <v>9.4111152439273482</v>
      </c>
      <c r="S162" s="214"/>
      <c r="T162" s="214"/>
      <c r="U162" s="214"/>
      <c r="V162" s="214"/>
      <c r="W162" s="214"/>
      <c r="X162" s="214"/>
      <c r="Y162" s="214"/>
      <c r="Z162" s="214"/>
      <c r="AA162" s="214"/>
    </row>
    <row r="163" spans="1:27" ht="15.75" customHeight="1" x14ac:dyDescent="0.2">
      <c r="A163" s="225" t="s">
        <v>37</v>
      </c>
      <c r="B163" s="214" t="s">
        <v>41</v>
      </c>
      <c r="C163" s="226">
        <v>125</v>
      </c>
      <c r="D163" s="226">
        <v>255</v>
      </c>
      <c r="E163" s="226">
        <v>0</v>
      </c>
      <c r="F163" s="261">
        <f t="shared" si="36"/>
        <v>-100</v>
      </c>
      <c r="G163" s="226">
        <v>174</v>
      </c>
      <c r="H163" s="227">
        <v>701.5</v>
      </c>
      <c r="I163" s="226">
        <v>0</v>
      </c>
      <c r="J163" s="248">
        <f t="shared" si="37"/>
        <v>-100</v>
      </c>
      <c r="K163" s="226">
        <v>3558486.961813333</v>
      </c>
      <c r="L163" s="227">
        <v>5257150</v>
      </c>
      <c r="M163" s="226">
        <v>0</v>
      </c>
      <c r="N163" s="248">
        <f t="shared" si="38"/>
        <v>-100</v>
      </c>
      <c r="O163" s="226">
        <f t="shared" si="35"/>
        <v>28467.895694506664</v>
      </c>
      <c r="P163" s="226">
        <f t="shared" si="35"/>
        <v>20616.274509803923</v>
      </c>
      <c r="Q163" s="226" t="e">
        <f t="shared" si="35"/>
        <v>#DIV/0!</v>
      </c>
      <c r="R163" s="249" t="e">
        <f t="shared" si="39"/>
        <v>#DIV/0!</v>
      </c>
      <c r="S163" s="214"/>
      <c r="T163" s="214"/>
      <c r="U163" s="214"/>
      <c r="V163" s="214"/>
      <c r="W163" s="214"/>
      <c r="X163" s="214"/>
      <c r="Y163" s="214"/>
      <c r="Z163" s="214"/>
      <c r="AA163" s="214"/>
    </row>
    <row r="164" spans="1:27" ht="15.75" customHeight="1" x14ac:dyDescent="0.2">
      <c r="A164" s="225" t="s">
        <v>37</v>
      </c>
      <c r="B164" s="214" t="s">
        <v>40</v>
      </c>
      <c r="C164" s="226">
        <v>80</v>
      </c>
      <c r="D164" s="226">
        <v>180</v>
      </c>
      <c r="E164" s="226">
        <v>200</v>
      </c>
      <c r="F164" s="261">
        <f t="shared" si="36"/>
        <v>11.111111111111116</v>
      </c>
      <c r="G164" s="226">
        <v>212</v>
      </c>
      <c r="H164" s="227">
        <v>450</v>
      </c>
      <c r="I164" s="226">
        <v>520</v>
      </c>
      <c r="J164" s="248">
        <f t="shared" si="37"/>
        <v>15.555555555555545</v>
      </c>
      <c r="K164" s="226">
        <v>3412658.5253647054</v>
      </c>
      <c r="L164" s="227">
        <v>4133000</v>
      </c>
      <c r="M164" s="226">
        <v>4788666.6666666623</v>
      </c>
      <c r="N164" s="248">
        <f t="shared" si="38"/>
        <v>15.86418259537048</v>
      </c>
      <c r="O164" s="226">
        <f t="shared" si="35"/>
        <v>42658.231567058814</v>
      </c>
      <c r="P164" s="226">
        <f t="shared" si="35"/>
        <v>22961.111111111109</v>
      </c>
      <c r="Q164" s="226">
        <f t="shared" si="35"/>
        <v>23943.33333333331</v>
      </c>
      <c r="R164" s="249">
        <f t="shared" si="39"/>
        <v>4.277764335833445</v>
      </c>
      <c r="S164" s="214"/>
      <c r="T164" s="214"/>
      <c r="U164" s="214"/>
      <c r="V164" s="214"/>
      <c r="W164" s="214"/>
      <c r="X164" s="214"/>
      <c r="Y164" s="214"/>
      <c r="Z164" s="214"/>
      <c r="AA164" s="214"/>
    </row>
    <row r="165" spans="1:27" ht="15.75" customHeight="1" x14ac:dyDescent="0.2">
      <c r="A165" s="225" t="s">
        <v>37</v>
      </c>
      <c r="B165" s="214" t="s">
        <v>42</v>
      </c>
      <c r="C165" s="226">
        <v>200</v>
      </c>
      <c r="D165" s="226">
        <v>220</v>
      </c>
      <c r="E165" s="226">
        <v>230</v>
      </c>
      <c r="F165" s="261">
        <f t="shared" si="36"/>
        <v>4.5454545454545414</v>
      </c>
      <c r="G165" s="226">
        <v>480</v>
      </c>
      <c r="H165" s="227">
        <v>476.66666666666663</v>
      </c>
      <c r="I165" s="226">
        <v>690</v>
      </c>
      <c r="J165" s="248">
        <f t="shared" si="37"/>
        <v>44.755244755244775</v>
      </c>
      <c r="K165" s="226">
        <v>16376750.271999989</v>
      </c>
      <c r="L165" s="227">
        <v>18458666.666666664</v>
      </c>
      <c r="M165" s="226">
        <v>20818888.888888888</v>
      </c>
      <c r="N165" s="248">
        <f t="shared" si="38"/>
        <v>12.78652605220072</v>
      </c>
      <c r="O165" s="226">
        <f t="shared" si="35"/>
        <v>81883.751359999937</v>
      </c>
      <c r="P165" s="226">
        <f t="shared" si="35"/>
        <v>83903.030303030289</v>
      </c>
      <c r="Q165" s="226">
        <f t="shared" si="35"/>
        <v>90516.908212560389</v>
      </c>
      <c r="R165" s="249">
        <f t="shared" si="39"/>
        <v>7.8827640499311347</v>
      </c>
      <c r="S165" s="214"/>
      <c r="T165" s="214"/>
      <c r="U165" s="214"/>
      <c r="V165" s="214"/>
      <c r="W165" s="214"/>
      <c r="X165" s="214"/>
      <c r="Y165" s="214"/>
      <c r="Z165" s="214"/>
      <c r="AA165" s="214"/>
    </row>
    <row r="166" spans="1:27" ht="15.75" customHeight="1" x14ac:dyDescent="0.2">
      <c r="A166" s="225" t="s">
        <v>37</v>
      </c>
      <c r="B166" s="214" t="s">
        <v>86</v>
      </c>
      <c r="C166" s="226">
        <v>165</v>
      </c>
      <c r="D166" s="226">
        <v>185</v>
      </c>
      <c r="E166" s="226">
        <v>100</v>
      </c>
      <c r="F166" s="261">
        <f t="shared" si="36"/>
        <v>-45.945945945945944</v>
      </c>
      <c r="G166" s="226">
        <v>495</v>
      </c>
      <c r="H166" s="227">
        <v>422.85714285714283</v>
      </c>
      <c r="I166" s="226">
        <v>400</v>
      </c>
      <c r="J166" s="248">
        <f t="shared" si="37"/>
        <v>-5.4054054054053946</v>
      </c>
      <c r="K166" s="226">
        <v>10918659.602399997</v>
      </c>
      <c r="L166" s="227">
        <v>9785178.5714285709</v>
      </c>
      <c r="M166" s="226">
        <v>5100333.333333333</v>
      </c>
      <c r="N166" s="248">
        <f t="shared" si="38"/>
        <v>-47.876951901259801</v>
      </c>
      <c r="O166" s="226">
        <f t="shared" si="35"/>
        <v>66173.694559999989</v>
      </c>
      <c r="P166" s="226">
        <f t="shared" si="35"/>
        <v>52892.857142857138</v>
      </c>
      <c r="Q166" s="226">
        <f t="shared" si="35"/>
        <v>51003.333333333328</v>
      </c>
      <c r="R166" s="249">
        <f t="shared" si="39"/>
        <v>-3.5723610173306275</v>
      </c>
      <c r="S166" s="214"/>
      <c r="T166" s="214"/>
      <c r="U166" s="214"/>
      <c r="V166" s="214"/>
      <c r="W166" s="214"/>
      <c r="X166" s="214"/>
      <c r="Y166" s="214"/>
      <c r="Z166" s="214"/>
      <c r="AA166" s="214"/>
    </row>
    <row r="167" spans="1:27" ht="15.75" customHeight="1" x14ac:dyDescent="0.2">
      <c r="A167" s="225" t="s">
        <v>37</v>
      </c>
      <c r="B167" s="214" t="s">
        <v>43</v>
      </c>
      <c r="C167" s="226">
        <v>50</v>
      </c>
      <c r="D167" s="226">
        <v>0</v>
      </c>
      <c r="E167" s="226">
        <v>90</v>
      </c>
      <c r="F167" s="261" t="e">
        <f t="shared" si="36"/>
        <v>#DIV/0!</v>
      </c>
      <c r="G167" s="226">
        <v>99</v>
      </c>
      <c r="H167" s="227">
        <v>0</v>
      </c>
      <c r="I167" s="226">
        <v>120</v>
      </c>
      <c r="J167" s="248" t="e">
        <f t="shared" si="37"/>
        <v>#DIV/0!</v>
      </c>
      <c r="K167" s="226">
        <v>913800</v>
      </c>
      <c r="L167" s="227">
        <v>0</v>
      </c>
      <c r="M167" s="226">
        <v>3024000</v>
      </c>
      <c r="N167" s="248" t="e">
        <f t="shared" si="38"/>
        <v>#DIV/0!</v>
      </c>
      <c r="O167" s="226">
        <f t="shared" si="35"/>
        <v>18276</v>
      </c>
      <c r="P167" s="226" t="e">
        <f t="shared" si="35"/>
        <v>#DIV/0!</v>
      </c>
      <c r="Q167" s="226">
        <f t="shared" si="35"/>
        <v>33600</v>
      </c>
      <c r="R167" s="249" t="e">
        <f t="shared" si="39"/>
        <v>#DIV/0!</v>
      </c>
      <c r="S167" s="214"/>
      <c r="T167" s="214"/>
      <c r="U167" s="214"/>
      <c r="V167" s="214"/>
      <c r="W167" s="214"/>
      <c r="X167" s="214"/>
      <c r="Y167" s="214"/>
      <c r="Z167" s="214"/>
      <c r="AA167" s="214"/>
    </row>
    <row r="168" spans="1:27" ht="15.75" customHeight="1" x14ac:dyDescent="0.2">
      <c r="A168" s="240" t="s">
        <v>37</v>
      </c>
      <c r="B168" s="241" t="s">
        <v>402</v>
      </c>
      <c r="C168" s="242">
        <f t="shared" ref="C168" si="42">SUM(C159:C167)</f>
        <v>1677</v>
      </c>
      <c r="D168" s="242">
        <f>SUM(D159:D167)</f>
        <v>2179</v>
      </c>
      <c r="E168" s="242">
        <f>SUM(E159:E167)</f>
        <v>1873</v>
      </c>
      <c r="F168" s="262">
        <f t="shared" si="36"/>
        <v>-14.043139054612208</v>
      </c>
      <c r="G168" s="242">
        <f>SUM(G159:G167)</f>
        <v>4485</v>
      </c>
      <c r="H168" s="242">
        <f t="shared" ref="H168:L168" si="43">SUM(H159:H167)</f>
        <v>6105.1030778164941</v>
      </c>
      <c r="I168" s="242">
        <f>SUM(I159:I167)</f>
        <v>5822</v>
      </c>
      <c r="J168" s="244">
        <f t="shared" si="37"/>
        <v>-4.6371547573893945</v>
      </c>
      <c r="K168" s="242">
        <f>SUM(K159:K167)</f>
        <v>104870456.25486419</v>
      </c>
      <c r="L168" s="242">
        <f t="shared" si="43"/>
        <v>112708411.64718613</v>
      </c>
      <c r="M168" s="242">
        <f>SUM(M159:M167)</f>
        <v>109849536.50793646</v>
      </c>
      <c r="N168" s="244">
        <f t="shared" si="38"/>
        <v>-2.5365233148692323</v>
      </c>
      <c r="O168" s="242">
        <f t="shared" si="35"/>
        <v>62534.559484116988</v>
      </c>
      <c r="P168" s="242">
        <f t="shared" si="35"/>
        <v>51724.833247905524</v>
      </c>
      <c r="Q168" s="242">
        <f>M168/E168</f>
        <v>58648.978381172696</v>
      </c>
      <c r="R168" s="245">
        <f t="shared" si="39"/>
        <v>13.386500639028242</v>
      </c>
      <c r="S168" s="214"/>
      <c r="T168" s="246"/>
      <c r="U168" s="246"/>
      <c r="V168" s="246"/>
      <c r="W168" s="246"/>
      <c r="X168" s="246"/>
      <c r="Y168" s="246"/>
      <c r="Z168" s="246"/>
      <c r="AA168" s="246"/>
    </row>
    <row r="169" spans="1:27" ht="15.75" customHeight="1" x14ac:dyDescent="0.2">
      <c r="A169" s="225" t="s">
        <v>44</v>
      </c>
      <c r="B169" s="214" t="s">
        <v>48</v>
      </c>
      <c r="C169" s="226">
        <v>55</v>
      </c>
      <c r="D169" s="226">
        <v>79</v>
      </c>
      <c r="E169" s="226">
        <v>188</v>
      </c>
      <c r="F169" s="247">
        <f t="shared" si="36"/>
        <v>137.97468354430379</v>
      </c>
      <c r="G169" s="226">
        <v>140</v>
      </c>
      <c r="H169" s="227">
        <v>176.58823529411765</v>
      </c>
      <c r="I169" s="226">
        <v>294</v>
      </c>
      <c r="J169" s="248">
        <f t="shared" si="37"/>
        <v>66.489007328447684</v>
      </c>
      <c r="K169" s="226">
        <v>1756641.6828160002</v>
      </c>
      <c r="L169" s="227">
        <v>2322320.5714285714</v>
      </c>
      <c r="M169" s="226">
        <v>4056335</v>
      </c>
      <c r="N169" s="248">
        <f t="shared" si="38"/>
        <v>74.667315525037651</v>
      </c>
      <c r="O169" s="226">
        <f t="shared" si="35"/>
        <v>31938.939687563641</v>
      </c>
      <c r="P169" s="226">
        <f t="shared" si="35"/>
        <v>29396.462929475587</v>
      </c>
      <c r="Q169" s="226">
        <f t="shared" si="35"/>
        <v>21576.25</v>
      </c>
      <c r="R169" s="249">
        <f t="shared" si="39"/>
        <v>-26.602564220861836</v>
      </c>
      <c r="S169" s="214"/>
      <c r="T169" s="214"/>
      <c r="U169" s="214"/>
      <c r="V169" s="214"/>
      <c r="W169" s="214"/>
      <c r="X169" s="214"/>
      <c r="Y169" s="214"/>
      <c r="Z169" s="214"/>
      <c r="AA169" s="214"/>
    </row>
    <row r="170" spans="1:27" ht="15.75" customHeight="1" x14ac:dyDescent="0.2">
      <c r="A170" s="225" t="s">
        <v>44</v>
      </c>
      <c r="B170" s="214" t="s">
        <v>45</v>
      </c>
      <c r="C170" s="226">
        <v>211</v>
      </c>
      <c r="D170" s="226">
        <v>267</v>
      </c>
      <c r="E170" s="226">
        <v>165</v>
      </c>
      <c r="F170" s="247">
        <f t="shared" si="36"/>
        <v>-38.202247191011239</v>
      </c>
      <c r="G170" s="226">
        <v>658</v>
      </c>
      <c r="H170" s="227">
        <v>630.44999999999993</v>
      </c>
      <c r="I170" s="226">
        <v>660</v>
      </c>
      <c r="J170" s="248">
        <f t="shared" si="37"/>
        <v>4.687128241732097</v>
      </c>
      <c r="K170" s="226">
        <v>5234389.8030592008</v>
      </c>
      <c r="L170" s="227">
        <v>6017500</v>
      </c>
      <c r="M170" s="226">
        <v>2877435</v>
      </c>
      <c r="N170" s="248">
        <f t="shared" si="38"/>
        <v>-52.182218529289571</v>
      </c>
      <c r="O170" s="226">
        <f t="shared" si="35"/>
        <v>24807.534611654981</v>
      </c>
      <c r="P170" s="226">
        <f t="shared" si="35"/>
        <v>22537.4531835206</v>
      </c>
      <c r="Q170" s="226">
        <f t="shared" si="35"/>
        <v>17439</v>
      </c>
      <c r="R170" s="249">
        <f t="shared" si="39"/>
        <v>-22.622135438304948</v>
      </c>
      <c r="S170" s="214"/>
      <c r="T170" s="214"/>
      <c r="U170" s="214"/>
      <c r="V170" s="214"/>
      <c r="W170" s="214"/>
      <c r="X170" s="214"/>
      <c r="Y170" s="214"/>
      <c r="Z170" s="214"/>
      <c r="AA170" s="214"/>
    </row>
    <row r="171" spans="1:27" ht="15.75" customHeight="1" x14ac:dyDescent="0.2">
      <c r="A171" s="225" t="s">
        <v>44</v>
      </c>
      <c r="B171" s="214" t="s">
        <v>144</v>
      </c>
      <c r="C171" s="226">
        <v>33</v>
      </c>
      <c r="D171" s="226">
        <v>87</v>
      </c>
      <c r="E171" s="226">
        <v>200</v>
      </c>
      <c r="F171" s="247">
        <f t="shared" si="36"/>
        <v>129.88505747126436</v>
      </c>
      <c r="G171" s="226">
        <v>84</v>
      </c>
      <c r="H171" s="227">
        <v>220.39999999999972</v>
      </c>
      <c r="I171" s="226">
        <v>400</v>
      </c>
      <c r="J171" s="248">
        <f t="shared" si="37"/>
        <v>81.488203266787892</v>
      </c>
      <c r="K171" s="226">
        <v>1086392.8842624</v>
      </c>
      <c r="L171" s="227">
        <v>1875319.8000000017</v>
      </c>
      <c r="M171" s="226">
        <v>2755000</v>
      </c>
      <c r="N171" s="248">
        <f t="shared" si="38"/>
        <v>46.908276657666484</v>
      </c>
      <c r="O171" s="226">
        <f t="shared" si="35"/>
        <v>32920.996492799997</v>
      </c>
      <c r="P171" s="226">
        <f t="shared" si="35"/>
        <v>21555.40000000002</v>
      </c>
      <c r="Q171" s="226">
        <f t="shared" si="35"/>
        <v>13775</v>
      </c>
      <c r="R171" s="249">
        <f t="shared" si="39"/>
        <v>-36.094899653915093</v>
      </c>
      <c r="S171" s="214"/>
      <c r="T171" s="214"/>
      <c r="U171" s="214"/>
      <c r="V171" s="214"/>
      <c r="W171" s="214"/>
      <c r="X171" s="214"/>
      <c r="Y171" s="214"/>
      <c r="Z171" s="214"/>
      <c r="AA171" s="214"/>
    </row>
    <row r="172" spans="1:27" ht="15.75" customHeight="1" x14ac:dyDescent="0.2">
      <c r="A172" s="225" t="s">
        <v>44</v>
      </c>
      <c r="B172" s="214" t="s">
        <v>46</v>
      </c>
      <c r="C172" s="226">
        <v>87</v>
      </c>
      <c r="D172" s="226">
        <v>180</v>
      </c>
      <c r="E172" s="226">
        <v>60</v>
      </c>
      <c r="F172" s="247">
        <f t="shared" si="36"/>
        <v>-66.666666666666671</v>
      </c>
      <c r="G172" s="226">
        <v>197</v>
      </c>
      <c r="H172" s="227">
        <v>477.22222222222217</v>
      </c>
      <c r="I172" s="226">
        <v>120</v>
      </c>
      <c r="J172" s="248">
        <f t="shared" si="37"/>
        <v>-74.854481955762523</v>
      </c>
      <c r="K172" s="226">
        <v>1906163.3724799999</v>
      </c>
      <c r="L172" s="227">
        <v>5173053.333333334</v>
      </c>
      <c r="M172" s="226">
        <v>979200</v>
      </c>
      <c r="N172" s="248">
        <f t="shared" si="38"/>
        <v>-81.071140448323249</v>
      </c>
      <c r="O172" s="226">
        <f t="shared" si="35"/>
        <v>21909.923821609194</v>
      </c>
      <c r="P172" s="226">
        <f t="shared" si="35"/>
        <v>28739.18518518519</v>
      </c>
      <c r="Q172" s="226">
        <f t="shared" si="35"/>
        <v>16320</v>
      </c>
      <c r="R172" s="249">
        <f t="shared" si="39"/>
        <v>-43.213421344969717</v>
      </c>
      <c r="S172" s="214"/>
      <c r="T172" s="214"/>
      <c r="U172" s="214"/>
      <c r="V172" s="214"/>
      <c r="W172" s="214"/>
      <c r="X172" s="214"/>
      <c r="Y172" s="214"/>
      <c r="Z172" s="214"/>
      <c r="AA172" s="214"/>
    </row>
    <row r="173" spans="1:27" ht="15.75" customHeight="1" x14ac:dyDescent="0.2">
      <c r="A173" s="225" t="s">
        <v>44</v>
      </c>
      <c r="B173" s="214" t="s">
        <v>87</v>
      </c>
      <c r="C173" s="226">
        <v>147</v>
      </c>
      <c r="D173" s="226">
        <v>0</v>
      </c>
      <c r="E173" s="226">
        <v>132</v>
      </c>
      <c r="F173" s="247" t="e">
        <f t="shared" si="36"/>
        <v>#DIV/0!</v>
      </c>
      <c r="G173" s="226">
        <v>373</v>
      </c>
      <c r="H173" s="227">
        <v>0</v>
      </c>
      <c r="I173" s="226">
        <v>264</v>
      </c>
      <c r="J173" s="248" t="e">
        <f t="shared" si="37"/>
        <v>#DIV/0!</v>
      </c>
      <c r="K173" s="226">
        <v>4990657.8733439995</v>
      </c>
      <c r="L173" s="227">
        <v>0</v>
      </c>
      <c r="M173" s="226">
        <v>875820</v>
      </c>
      <c r="N173" s="248" t="e">
        <f t="shared" si="38"/>
        <v>#DIV/0!</v>
      </c>
      <c r="O173" s="226">
        <f t="shared" ref="O173:Q184" si="44">K173/C173</f>
        <v>33950.053560163266</v>
      </c>
      <c r="P173" s="226" t="e">
        <f t="shared" si="44"/>
        <v>#DIV/0!</v>
      </c>
      <c r="Q173" s="226">
        <f t="shared" si="44"/>
        <v>6635</v>
      </c>
      <c r="R173" s="249" t="e">
        <f t="shared" si="39"/>
        <v>#DIV/0!</v>
      </c>
      <c r="S173" s="214"/>
      <c r="T173" s="214"/>
      <c r="U173" s="214"/>
      <c r="V173" s="214"/>
      <c r="W173" s="214"/>
      <c r="X173" s="214"/>
      <c r="Y173" s="214"/>
      <c r="Z173" s="214"/>
      <c r="AA173" s="214"/>
    </row>
    <row r="174" spans="1:27" ht="15.75" customHeight="1" x14ac:dyDescent="0.2">
      <c r="A174" s="225" t="s">
        <v>44</v>
      </c>
      <c r="B174" s="214" t="s">
        <v>88</v>
      </c>
      <c r="C174" s="226">
        <v>363</v>
      </c>
      <c r="D174" s="226">
        <v>313</v>
      </c>
      <c r="E174" s="226">
        <v>620</v>
      </c>
      <c r="F174" s="247">
        <f t="shared" si="36"/>
        <v>98.08306709265176</v>
      </c>
      <c r="G174" s="226">
        <v>968</v>
      </c>
      <c r="H174" s="227">
        <v>739.03541666666672</v>
      </c>
      <c r="I174" s="226">
        <v>1440</v>
      </c>
      <c r="J174" s="248">
        <f t="shared" si="37"/>
        <v>94.848577960573593</v>
      </c>
      <c r="K174" s="226">
        <v>18426776.998272002</v>
      </c>
      <c r="L174" s="227">
        <v>16009022.222727273</v>
      </c>
      <c r="M174" s="226">
        <v>17483233.333333336</v>
      </c>
      <c r="N174" s="248">
        <f t="shared" si="38"/>
        <v>9.2086267986635217</v>
      </c>
      <c r="O174" s="226">
        <f t="shared" si="44"/>
        <v>50762.471069619838</v>
      </c>
      <c r="P174" s="226">
        <f t="shared" si="44"/>
        <v>51147.035855358699</v>
      </c>
      <c r="Q174" s="226">
        <f t="shared" si="44"/>
        <v>28198.763440860221</v>
      </c>
      <c r="R174" s="249">
        <f t="shared" si="39"/>
        <v>-44.867257761319856</v>
      </c>
      <c r="S174" s="214"/>
      <c r="T174" s="214"/>
      <c r="U174" s="214"/>
      <c r="V174" s="214"/>
      <c r="W174" s="214"/>
      <c r="X174" s="214"/>
      <c r="Y174" s="214"/>
      <c r="Z174" s="214"/>
      <c r="AA174" s="214"/>
    </row>
    <row r="175" spans="1:27" ht="15.75" customHeight="1" x14ac:dyDescent="0.2">
      <c r="A175" s="225" t="s">
        <v>44</v>
      </c>
      <c r="B175" s="214" t="s">
        <v>145</v>
      </c>
      <c r="C175" s="226">
        <v>0</v>
      </c>
      <c r="D175" s="226">
        <v>0</v>
      </c>
      <c r="E175" s="226">
        <v>0</v>
      </c>
      <c r="F175" s="247" t="e">
        <f t="shared" si="36"/>
        <v>#DIV/0!</v>
      </c>
      <c r="G175" s="226"/>
      <c r="H175" s="227">
        <v>0</v>
      </c>
      <c r="I175" s="226">
        <v>0</v>
      </c>
      <c r="J175" s="248" t="e">
        <f t="shared" si="37"/>
        <v>#DIV/0!</v>
      </c>
      <c r="K175" s="226">
        <v>0</v>
      </c>
      <c r="L175" s="227">
        <v>0</v>
      </c>
      <c r="M175" s="226">
        <v>0</v>
      </c>
      <c r="N175" s="248" t="e">
        <f t="shared" si="38"/>
        <v>#DIV/0!</v>
      </c>
      <c r="O175" s="226" t="e">
        <f t="shared" si="44"/>
        <v>#DIV/0!</v>
      </c>
      <c r="P175" s="226" t="e">
        <f t="shared" si="44"/>
        <v>#DIV/0!</v>
      </c>
      <c r="Q175" s="226" t="e">
        <f t="shared" si="44"/>
        <v>#DIV/0!</v>
      </c>
      <c r="R175" s="249" t="e">
        <f t="shared" si="39"/>
        <v>#DIV/0!</v>
      </c>
      <c r="S175" s="214"/>
      <c r="T175" s="214"/>
      <c r="U175" s="214"/>
      <c r="V175" s="214"/>
      <c r="W175" s="214"/>
      <c r="X175" s="214"/>
      <c r="Y175" s="214"/>
      <c r="Z175" s="214"/>
      <c r="AA175" s="214"/>
    </row>
    <row r="176" spans="1:27" ht="15.75" customHeight="1" x14ac:dyDescent="0.2">
      <c r="A176" s="225" t="s">
        <v>44</v>
      </c>
      <c r="B176" s="214" t="s">
        <v>47</v>
      </c>
      <c r="C176" s="226">
        <v>20</v>
      </c>
      <c r="D176" s="226">
        <v>21</v>
      </c>
      <c r="E176" s="226">
        <v>195</v>
      </c>
      <c r="F176" s="247">
        <f t="shared" si="36"/>
        <v>828.57142857142867</v>
      </c>
      <c r="G176" s="226">
        <v>22</v>
      </c>
      <c r="H176" s="227">
        <v>33</v>
      </c>
      <c r="I176" s="226">
        <v>390</v>
      </c>
      <c r="J176" s="248">
        <f t="shared" si="37"/>
        <v>1081.8181818181818</v>
      </c>
      <c r="K176" s="226">
        <v>380801.92</v>
      </c>
      <c r="L176" s="227">
        <v>364175</v>
      </c>
      <c r="M176" s="226">
        <v>916500</v>
      </c>
      <c r="N176" s="248">
        <f t="shared" si="38"/>
        <v>151.66472163108398</v>
      </c>
      <c r="O176" s="226">
        <f t="shared" si="44"/>
        <v>19040.095999999998</v>
      </c>
      <c r="P176" s="226">
        <f t="shared" si="44"/>
        <v>17341.666666666668</v>
      </c>
      <c r="Q176" s="226">
        <f t="shared" si="44"/>
        <v>4700</v>
      </c>
      <c r="R176" s="249">
        <f t="shared" si="39"/>
        <v>-72.897645362806344</v>
      </c>
      <c r="S176" s="214"/>
      <c r="T176" s="214"/>
      <c r="U176" s="214"/>
      <c r="V176" s="214"/>
      <c r="W176" s="214"/>
      <c r="X176" s="214"/>
      <c r="Y176" s="214"/>
      <c r="Z176" s="214"/>
      <c r="AA176" s="214"/>
    </row>
    <row r="177" spans="1:27" ht="15.75" customHeight="1" x14ac:dyDescent="0.2">
      <c r="A177" s="240" t="s">
        <v>44</v>
      </c>
      <c r="B177" s="241" t="s">
        <v>402</v>
      </c>
      <c r="C177" s="242">
        <f t="shared" ref="C177" si="45">SUM(C169:C176)</f>
        <v>916</v>
      </c>
      <c r="D177" s="242">
        <f>SUM(D169:D176)</f>
        <v>947</v>
      </c>
      <c r="E177" s="242">
        <f>SUM(E169:E176)</f>
        <v>1560</v>
      </c>
      <c r="F177" s="243">
        <f t="shared" si="36"/>
        <v>64.730728616684274</v>
      </c>
      <c r="G177" s="242">
        <f>SUM(G169:G176)</f>
        <v>2442</v>
      </c>
      <c r="H177" s="242">
        <f t="shared" ref="H177:L177" si="46">SUM(H169:H176)</f>
        <v>2276.6958741830063</v>
      </c>
      <c r="I177" s="242">
        <f>SUM(I169:I176)</f>
        <v>3568</v>
      </c>
      <c r="J177" s="244">
        <f t="shared" si="37"/>
        <v>56.718340840336403</v>
      </c>
      <c r="K177" s="242">
        <f>SUM(K169:K176)</f>
        <v>33781824.5342336</v>
      </c>
      <c r="L177" s="242">
        <f t="shared" si="46"/>
        <v>31761390.927489176</v>
      </c>
      <c r="M177" s="242">
        <f>SUM(M169:M176)</f>
        <v>29943523.333333336</v>
      </c>
      <c r="N177" s="244">
        <f t="shared" si="38"/>
        <v>-5.7235138042474487</v>
      </c>
      <c r="O177" s="242">
        <f t="shared" si="44"/>
        <v>36879.721107241923</v>
      </c>
      <c r="P177" s="242">
        <f t="shared" si="44"/>
        <v>33538.955572850238</v>
      </c>
      <c r="Q177" s="242">
        <f>M177/E177</f>
        <v>19194.566239316242</v>
      </c>
      <c r="R177" s="245">
        <f t="shared" si="39"/>
        <v>-42.76933818757842</v>
      </c>
      <c r="S177" s="214"/>
      <c r="T177" s="246"/>
      <c r="U177" s="246"/>
      <c r="V177" s="246"/>
      <c r="W177" s="246"/>
      <c r="X177" s="246"/>
      <c r="Y177" s="246"/>
      <c r="Z177" s="246"/>
      <c r="AA177" s="246"/>
    </row>
    <row r="178" spans="1:27" ht="15.75" customHeight="1" x14ac:dyDescent="0.2">
      <c r="A178" s="225" t="s">
        <v>417</v>
      </c>
      <c r="B178" s="214" t="s">
        <v>417</v>
      </c>
      <c r="C178" s="226">
        <v>0</v>
      </c>
      <c r="D178" s="226">
        <v>44</v>
      </c>
      <c r="E178" s="226">
        <v>44</v>
      </c>
      <c r="F178" s="247">
        <f t="shared" si="36"/>
        <v>0</v>
      </c>
      <c r="G178" s="226">
        <v>0</v>
      </c>
      <c r="H178" s="227">
        <v>79.75</v>
      </c>
      <c r="I178" s="226">
        <v>88</v>
      </c>
      <c r="J178" s="248">
        <f t="shared" si="37"/>
        <v>10.344827586206895</v>
      </c>
      <c r="K178" s="226">
        <v>0</v>
      </c>
      <c r="L178" s="227">
        <v>509726.25</v>
      </c>
      <c r="M178" s="226">
        <v>397100</v>
      </c>
      <c r="N178" s="248">
        <f t="shared" si="38"/>
        <v>-22.095438482911167</v>
      </c>
      <c r="O178" s="226" t="e">
        <f t="shared" si="44"/>
        <v>#DIV/0!</v>
      </c>
      <c r="P178" s="226">
        <f t="shared" si="44"/>
        <v>11584.6875</v>
      </c>
      <c r="Q178" s="226">
        <f t="shared" si="44"/>
        <v>9025</v>
      </c>
      <c r="R178" s="249">
        <f t="shared" si="39"/>
        <v>-22.095438482911167</v>
      </c>
      <c r="S178" s="214"/>
      <c r="T178" s="214"/>
      <c r="U178" s="214"/>
      <c r="V178" s="214"/>
      <c r="W178" s="214"/>
      <c r="X178" s="214"/>
      <c r="Y178" s="214"/>
      <c r="Z178" s="214"/>
      <c r="AA178" s="214"/>
    </row>
    <row r="179" spans="1:27" ht="15.75" customHeight="1" x14ac:dyDescent="0.2">
      <c r="A179" s="240" t="s">
        <v>417</v>
      </c>
      <c r="B179" s="241" t="s">
        <v>402</v>
      </c>
      <c r="C179" s="242">
        <f t="shared" ref="C179" si="47">SUM(C178)</f>
        <v>0</v>
      </c>
      <c r="D179" s="242">
        <f>SUM(D178)</f>
        <v>44</v>
      </c>
      <c r="E179" s="242">
        <f>SUM(E178)</f>
        <v>44</v>
      </c>
      <c r="F179" s="243">
        <f t="shared" si="36"/>
        <v>0</v>
      </c>
      <c r="G179" s="242">
        <f>SUM(G178)</f>
        <v>0</v>
      </c>
      <c r="H179" s="242">
        <f t="shared" ref="H179:L179" si="48">SUM(H178)</f>
        <v>79.75</v>
      </c>
      <c r="I179" s="242">
        <f>SUM(I178)</f>
        <v>88</v>
      </c>
      <c r="J179" s="244">
        <f t="shared" si="37"/>
        <v>10.344827586206895</v>
      </c>
      <c r="K179" s="242">
        <f>SUM(K178)</f>
        <v>0</v>
      </c>
      <c r="L179" s="242">
        <f t="shared" si="48"/>
        <v>509726.25</v>
      </c>
      <c r="M179" s="242">
        <f>SUM(M178)</f>
        <v>397100</v>
      </c>
      <c r="N179" s="244">
        <f t="shared" si="38"/>
        <v>-22.095438482911167</v>
      </c>
      <c r="O179" s="242" t="e">
        <f t="shared" si="44"/>
        <v>#DIV/0!</v>
      </c>
      <c r="P179" s="242">
        <f t="shared" si="44"/>
        <v>11584.6875</v>
      </c>
      <c r="Q179" s="242">
        <f>M179/E179</f>
        <v>9025</v>
      </c>
      <c r="R179" s="245">
        <f t="shared" si="39"/>
        <v>-22.095438482911167</v>
      </c>
      <c r="S179" s="214"/>
      <c r="T179" s="246"/>
      <c r="U179" s="246"/>
      <c r="V179" s="246"/>
      <c r="W179" s="246"/>
      <c r="X179" s="246"/>
      <c r="Y179" s="246"/>
      <c r="Z179" s="246"/>
      <c r="AA179" s="246"/>
    </row>
    <row r="180" spans="1:27" ht="15.75" customHeight="1" x14ac:dyDescent="0.2">
      <c r="A180" s="225" t="s">
        <v>418</v>
      </c>
      <c r="B180" s="214" t="s">
        <v>418</v>
      </c>
      <c r="C180" s="226">
        <v>200</v>
      </c>
      <c r="D180" s="227">
        <v>200</v>
      </c>
      <c r="E180" s="227">
        <v>300</v>
      </c>
      <c r="F180" s="247">
        <f t="shared" si="36"/>
        <v>50</v>
      </c>
      <c r="G180" s="226">
        <v>453</v>
      </c>
      <c r="H180" s="227">
        <v>617.14285714285722</v>
      </c>
      <c r="I180" s="226">
        <v>1200</v>
      </c>
      <c r="J180" s="248">
        <f t="shared" si="37"/>
        <v>94.444444444444414</v>
      </c>
      <c r="K180" s="226">
        <v>15787414.323199999</v>
      </c>
      <c r="L180" s="227">
        <v>16713086.204481797</v>
      </c>
      <c r="M180" s="226">
        <v>17386250</v>
      </c>
      <c r="N180" s="248">
        <f t="shared" si="38"/>
        <v>4.0277647544095574</v>
      </c>
      <c r="O180" s="226">
        <f t="shared" si="44"/>
        <v>78937.071615999987</v>
      </c>
      <c r="P180" s="226">
        <f t="shared" si="44"/>
        <v>83565.431022408986</v>
      </c>
      <c r="Q180" s="226">
        <f t="shared" si="44"/>
        <v>57954.166666666664</v>
      </c>
      <c r="R180" s="249">
        <f t="shared" si="39"/>
        <v>-30.648156830393635</v>
      </c>
      <c r="S180" s="214"/>
      <c r="T180" s="214"/>
      <c r="U180" s="214"/>
      <c r="V180" s="214"/>
      <c r="W180" s="214"/>
      <c r="X180" s="214"/>
      <c r="Y180" s="214"/>
      <c r="Z180" s="214"/>
      <c r="AA180" s="214"/>
    </row>
    <row r="181" spans="1:27" ht="15.75" customHeight="1" x14ac:dyDescent="0.2">
      <c r="A181" s="240" t="s">
        <v>418</v>
      </c>
      <c r="B181" s="241" t="s">
        <v>402</v>
      </c>
      <c r="C181" s="242">
        <f t="shared" ref="C181" si="49">SUM(C180)</f>
        <v>200</v>
      </c>
      <c r="D181" s="242">
        <f>SUM(D180)</f>
        <v>200</v>
      </c>
      <c r="E181" s="242">
        <f>SUM(E180)</f>
        <v>300</v>
      </c>
      <c r="F181" s="243">
        <f t="shared" si="36"/>
        <v>50</v>
      </c>
      <c r="G181" s="242">
        <f>SUM(G180)</f>
        <v>453</v>
      </c>
      <c r="H181" s="242">
        <f t="shared" ref="H181:L181" si="50">SUM(H180)</f>
        <v>617.14285714285722</v>
      </c>
      <c r="I181" s="242">
        <f>SUM(I180)</f>
        <v>1200</v>
      </c>
      <c r="J181" s="244">
        <f t="shared" si="37"/>
        <v>94.444444444444414</v>
      </c>
      <c r="K181" s="242">
        <f>SUM(K180)</f>
        <v>15787414.323199999</v>
      </c>
      <c r="L181" s="242">
        <f t="shared" si="50"/>
        <v>16713086.204481797</v>
      </c>
      <c r="M181" s="242">
        <f>SUM(M180)</f>
        <v>17386250</v>
      </c>
      <c r="N181" s="244">
        <f t="shared" si="38"/>
        <v>4.0277647544095574</v>
      </c>
      <c r="O181" s="242">
        <f t="shared" si="44"/>
        <v>78937.071615999987</v>
      </c>
      <c r="P181" s="242">
        <f t="shared" si="44"/>
        <v>83565.431022408986</v>
      </c>
      <c r="Q181" s="242">
        <f>M181/E181</f>
        <v>57954.166666666664</v>
      </c>
      <c r="R181" s="245">
        <f t="shared" si="39"/>
        <v>-30.648156830393635</v>
      </c>
      <c r="S181" s="214"/>
      <c r="T181" s="246"/>
      <c r="U181" s="246"/>
      <c r="V181" s="246"/>
      <c r="W181" s="246"/>
      <c r="X181" s="246"/>
      <c r="Y181" s="246"/>
      <c r="Z181" s="246"/>
      <c r="AA181" s="246"/>
    </row>
    <row r="182" spans="1:27" ht="15.75" customHeight="1" x14ac:dyDescent="0.2">
      <c r="A182" s="225" t="s">
        <v>419</v>
      </c>
      <c r="B182" s="214" t="s">
        <v>420</v>
      </c>
      <c r="C182" s="226">
        <v>206</v>
      </c>
      <c r="D182" s="227">
        <v>220</v>
      </c>
      <c r="E182" s="227">
        <v>216</v>
      </c>
      <c r="F182" s="247">
        <f t="shared" si="36"/>
        <v>-1.8181818181818188</v>
      </c>
      <c r="G182" s="226">
        <v>466</v>
      </c>
      <c r="H182" s="227">
        <v>581.55038759689921</v>
      </c>
      <c r="I182" s="226">
        <v>614</v>
      </c>
      <c r="J182" s="248">
        <f t="shared" si="37"/>
        <v>5.5798453745667942</v>
      </c>
      <c r="K182" s="226">
        <v>20291991.7200443</v>
      </c>
      <c r="L182" s="227">
        <v>19897871.739189148</v>
      </c>
      <c r="M182" s="226">
        <v>19048120</v>
      </c>
      <c r="N182" s="248">
        <f t="shared" si="38"/>
        <v>-4.2705659697039327</v>
      </c>
      <c r="O182" s="226">
        <f t="shared" si="44"/>
        <v>98504.814174972329</v>
      </c>
      <c r="P182" s="226">
        <f t="shared" si="44"/>
        <v>90444.871541768851</v>
      </c>
      <c r="Q182" s="226">
        <f t="shared" si="44"/>
        <v>88185.740740740745</v>
      </c>
      <c r="R182" s="249">
        <f t="shared" si="39"/>
        <v>-2.4977986728465962</v>
      </c>
      <c r="S182" s="214"/>
      <c r="T182" s="214"/>
      <c r="U182" s="214"/>
      <c r="V182" s="214"/>
      <c r="W182" s="214"/>
      <c r="X182" s="214"/>
      <c r="Y182" s="214"/>
      <c r="Z182" s="214"/>
      <c r="AA182" s="214"/>
    </row>
    <row r="183" spans="1:27" ht="15.75" customHeight="1" x14ac:dyDescent="0.2">
      <c r="A183" s="240" t="s">
        <v>419</v>
      </c>
      <c r="B183" s="241" t="s">
        <v>402</v>
      </c>
      <c r="C183" s="242">
        <f t="shared" ref="C183" si="51">SUM(C182)</f>
        <v>206</v>
      </c>
      <c r="D183" s="242">
        <f>SUM(D182)</f>
        <v>220</v>
      </c>
      <c r="E183" s="242">
        <f>SUM(E182)</f>
        <v>216</v>
      </c>
      <c r="F183" s="243">
        <f t="shared" si="36"/>
        <v>-1.8181818181818188</v>
      </c>
      <c r="G183" s="242">
        <f>SUM(G182)</f>
        <v>466</v>
      </c>
      <c r="H183" s="242">
        <f t="shared" ref="H183:L183" si="52">SUM(H182)</f>
        <v>581.55038759689921</v>
      </c>
      <c r="I183" s="242">
        <f>SUM(I182)</f>
        <v>614</v>
      </c>
      <c r="J183" s="244">
        <f t="shared" si="37"/>
        <v>5.5798453745667942</v>
      </c>
      <c r="K183" s="242">
        <f>SUM(K182)</f>
        <v>20291991.7200443</v>
      </c>
      <c r="L183" s="242">
        <f t="shared" si="52"/>
        <v>19897871.739189148</v>
      </c>
      <c r="M183" s="242">
        <f>SUM(M182)</f>
        <v>19048120</v>
      </c>
      <c r="N183" s="244">
        <f t="shared" si="38"/>
        <v>-4.2705659697039327</v>
      </c>
      <c r="O183" s="242">
        <f t="shared" si="44"/>
        <v>98504.814174972329</v>
      </c>
      <c r="P183" s="242">
        <f t="shared" si="44"/>
        <v>90444.871541768851</v>
      </c>
      <c r="Q183" s="242">
        <f>M183/E183</f>
        <v>88185.740740740745</v>
      </c>
      <c r="R183" s="245">
        <f t="shared" si="39"/>
        <v>-2.4977986728465962</v>
      </c>
      <c r="S183" s="214"/>
      <c r="T183" s="246"/>
      <c r="U183" s="246"/>
      <c r="V183" s="246"/>
      <c r="W183" s="246"/>
      <c r="X183" s="246"/>
      <c r="Y183" s="246"/>
      <c r="Z183" s="246"/>
      <c r="AA183" s="246"/>
    </row>
    <row r="184" spans="1:27" ht="28.5" customHeight="1" thickBot="1" x14ac:dyDescent="0.25">
      <c r="A184" s="263" t="s">
        <v>421</v>
      </c>
      <c r="B184" s="264"/>
      <c r="C184" s="265">
        <f t="shared" ref="C184" si="53">SUM(C183,C181,C179,C177,C168,C158,C113,C85,C79,C77,C62,C50,C42,C38,C26,C13)</f>
        <v>8771</v>
      </c>
      <c r="D184" s="265">
        <f>SUM(D183,D181,D179,D177,D168,D158,D113,D85,D79,D77,D62,D50,D42,D38,D26,D13)</f>
        <v>12312</v>
      </c>
      <c r="E184" s="265">
        <f>SUM(E183,E181,E179,E177,E168,E158,E113,E85,E79,E77,E62,E50,E42,E38,E26,E13)</f>
        <v>14465</v>
      </c>
      <c r="F184" s="266">
        <f t="shared" si="36"/>
        <v>17.487004548408059</v>
      </c>
      <c r="G184" s="265">
        <f>SUM(G183,G181,G179,G177,G168,G158,G113,G85,G79,G77,G62,G50,G42,G38,G26,G13)</f>
        <v>22635</v>
      </c>
      <c r="H184" s="265">
        <f t="shared" ref="H184:L184" si="54">SUM(H183,H181,H179,H177,H168,H158,H113,H85,H79,H77,H62,H50,H42,H38,H26,H13)</f>
        <v>32281.434157955187</v>
      </c>
      <c r="I184" s="265">
        <f>SUM(I183,I181,I179,I177,I168,I158,I113,I85,I79,I77,I62,I50,I42,I38,I26,I13)</f>
        <v>40496.761904761908</v>
      </c>
      <c r="J184" s="267">
        <f t="shared" si="37"/>
        <v>25.449079203261469</v>
      </c>
      <c r="K184" s="265">
        <f>SUM(K183,K181,K179,K177,K168,K158,K113,K85,K79,K77,K62,K50,K42,K38,K26,K13)</f>
        <v>378920002.25110745</v>
      </c>
      <c r="L184" s="265">
        <f t="shared" si="54"/>
        <v>543232825.70376801</v>
      </c>
      <c r="M184" s="265">
        <f>SUM(M183,M181,M179,M177,M168,M158,M113,M85,M79,M77,M62,M50,M42,M38,M26,M13)</f>
        <v>600054711.88243198</v>
      </c>
      <c r="N184" s="267">
        <f t="shared" si="38"/>
        <v>10.459950778020488</v>
      </c>
      <c r="O184" s="265">
        <f t="shared" si="44"/>
        <v>43201.459611345053</v>
      </c>
      <c r="P184" s="265">
        <f t="shared" si="44"/>
        <v>44122.224309922676</v>
      </c>
      <c r="Q184" s="265">
        <f t="shared" si="44"/>
        <v>41483.215477527272</v>
      </c>
      <c r="R184" s="268">
        <f t="shared" si="39"/>
        <v>-5.9811328047709384</v>
      </c>
      <c r="S184" s="214"/>
      <c r="T184" s="246"/>
      <c r="U184" s="246"/>
      <c r="V184" s="246"/>
      <c r="W184" s="246"/>
      <c r="X184" s="246"/>
      <c r="Y184" s="246"/>
      <c r="Z184" s="246"/>
      <c r="AA184" s="246"/>
    </row>
    <row r="185" spans="1:27" ht="15.75" customHeight="1" x14ac:dyDescent="0.2">
      <c r="A185" s="214"/>
      <c r="B185" s="214"/>
      <c r="C185" s="213"/>
      <c r="D185" s="226"/>
      <c r="E185" s="226"/>
      <c r="F185" s="212"/>
      <c r="G185" s="213"/>
      <c r="H185" s="213"/>
      <c r="I185" s="213"/>
      <c r="J185" s="212"/>
      <c r="K185" s="213"/>
      <c r="L185" s="213"/>
      <c r="M185" s="213"/>
      <c r="N185" s="212"/>
      <c r="O185" s="213"/>
      <c r="P185" s="213"/>
      <c r="Q185" s="213"/>
      <c r="R185" s="213"/>
      <c r="S185" s="214"/>
      <c r="T185" s="214"/>
      <c r="U185" s="214"/>
      <c r="V185" s="214"/>
      <c r="W185" s="214"/>
      <c r="X185" s="214"/>
      <c r="Y185" s="214"/>
      <c r="Z185" s="214"/>
      <c r="AA185" s="214"/>
    </row>
    <row r="186" spans="1:27" ht="15.75" customHeight="1" x14ac:dyDescent="0.2">
      <c r="A186" s="214"/>
      <c r="B186" s="214"/>
      <c r="C186" s="213"/>
      <c r="D186" s="226"/>
      <c r="E186" s="226"/>
      <c r="F186" s="212"/>
      <c r="G186" s="213"/>
      <c r="H186" s="213"/>
      <c r="I186" s="213"/>
      <c r="J186" s="212"/>
      <c r="K186" s="213"/>
      <c r="L186" s="213"/>
      <c r="M186" s="213"/>
      <c r="N186" s="212"/>
      <c r="O186" s="213"/>
      <c r="P186" s="213"/>
      <c r="Q186" s="213"/>
      <c r="R186" s="213"/>
      <c r="S186" s="214"/>
      <c r="T186" s="214"/>
      <c r="U186" s="214"/>
      <c r="V186" s="214"/>
      <c r="W186" s="214"/>
      <c r="X186" s="214"/>
      <c r="Y186" s="214"/>
      <c r="Z186" s="214"/>
      <c r="AA186" s="214"/>
    </row>
    <row r="187" spans="1:27" ht="15.75" customHeight="1" x14ac:dyDescent="0.2">
      <c r="A187" s="214"/>
      <c r="B187" s="214"/>
      <c r="C187" s="213"/>
      <c r="D187" s="226"/>
      <c r="E187" s="226"/>
      <c r="F187" s="212"/>
      <c r="G187" s="213"/>
      <c r="H187" s="213"/>
      <c r="I187" s="213"/>
      <c r="J187" s="212"/>
      <c r="K187" s="213"/>
      <c r="L187" s="213"/>
      <c r="M187" s="213"/>
      <c r="N187" s="212"/>
      <c r="O187" s="213"/>
      <c r="P187" s="213"/>
      <c r="Q187" s="213"/>
      <c r="R187" s="213"/>
      <c r="S187" s="214"/>
      <c r="T187" s="214"/>
      <c r="U187" s="214"/>
      <c r="V187" s="214"/>
      <c r="W187" s="214"/>
      <c r="X187" s="214"/>
      <c r="Y187" s="214"/>
      <c r="Z187" s="214"/>
      <c r="AA187" s="214"/>
    </row>
    <row r="188" spans="1:27" ht="15.75" customHeight="1" x14ac:dyDescent="0.2">
      <c r="A188" s="214"/>
      <c r="B188" s="214"/>
      <c r="C188" s="213"/>
      <c r="D188" s="226"/>
      <c r="E188" s="226"/>
      <c r="F188" s="212"/>
      <c r="G188" s="213"/>
      <c r="H188" s="213"/>
      <c r="I188" s="213"/>
      <c r="J188" s="212"/>
      <c r="K188" s="213"/>
      <c r="L188" s="213"/>
      <c r="M188" s="213"/>
      <c r="N188" s="212"/>
      <c r="O188" s="213"/>
      <c r="P188" s="213"/>
      <c r="Q188" s="213"/>
      <c r="R188" s="213"/>
      <c r="S188" s="214"/>
      <c r="T188" s="214"/>
      <c r="U188" s="214"/>
      <c r="V188" s="214"/>
      <c r="W188" s="214"/>
      <c r="X188" s="214"/>
      <c r="Y188" s="214"/>
      <c r="Z188" s="214"/>
      <c r="AA188" s="214"/>
    </row>
    <row r="189" spans="1:27" ht="15.75" customHeight="1" x14ac:dyDescent="0.2">
      <c r="A189" s="214"/>
      <c r="B189" s="214"/>
      <c r="C189" s="213"/>
      <c r="D189" s="226"/>
      <c r="E189" s="226"/>
      <c r="F189" s="212"/>
      <c r="G189" s="213"/>
      <c r="H189" s="213"/>
      <c r="I189" s="213"/>
      <c r="J189" s="212"/>
      <c r="K189" s="213"/>
      <c r="L189" s="213"/>
      <c r="M189" s="213"/>
      <c r="N189" s="212"/>
      <c r="O189" s="213"/>
      <c r="P189" s="213"/>
      <c r="Q189" s="213"/>
      <c r="R189" s="213"/>
      <c r="S189" s="214"/>
      <c r="T189" s="214"/>
      <c r="U189" s="214"/>
      <c r="V189" s="214"/>
      <c r="W189" s="214"/>
      <c r="X189" s="214"/>
      <c r="Y189" s="214"/>
      <c r="Z189" s="214"/>
      <c r="AA189" s="214"/>
    </row>
    <row r="190" spans="1:27" ht="15.75" customHeight="1" x14ac:dyDescent="0.2">
      <c r="A190" s="214"/>
      <c r="B190" s="214"/>
      <c r="C190" s="213"/>
      <c r="D190" s="226"/>
      <c r="E190" s="226"/>
      <c r="F190" s="212"/>
      <c r="G190" s="213"/>
      <c r="H190" s="213"/>
      <c r="I190" s="213"/>
      <c r="J190" s="212"/>
      <c r="K190" s="213"/>
      <c r="L190" s="213"/>
      <c r="M190" s="213"/>
      <c r="N190" s="212"/>
      <c r="O190" s="213"/>
      <c r="P190" s="213"/>
      <c r="Q190" s="213"/>
      <c r="R190" s="213"/>
      <c r="S190" s="214"/>
      <c r="T190" s="214"/>
      <c r="U190" s="214"/>
      <c r="V190" s="214"/>
      <c r="W190" s="214"/>
      <c r="X190" s="214"/>
      <c r="Y190" s="214"/>
      <c r="Z190" s="214"/>
      <c r="AA190" s="214"/>
    </row>
    <row r="191" spans="1:27" ht="15.75" customHeight="1" x14ac:dyDescent="0.2">
      <c r="A191" s="214"/>
      <c r="B191" s="214"/>
      <c r="C191" s="213"/>
      <c r="D191" s="226"/>
      <c r="E191" s="226"/>
      <c r="F191" s="212"/>
      <c r="G191" s="213"/>
      <c r="H191" s="213"/>
      <c r="I191" s="213"/>
      <c r="J191" s="212"/>
      <c r="K191" s="213"/>
      <c r="L191" s="213"/>
      <c r="M191" s="213"/>
      <c r="N191" s="212"/>
      <c r="O191" s="213"/>
      <c r="P191" s="213"/>
      <c r="Q191" s="213"/>
      <c r="R191" s="213"/>
      <c r="S191" s="214"/>
      <c r="T191" s="214"/>
      <c r="U191" s="214"/>
      <c r="V191" s="214"/>
      <c r="W191" s="214"/>
      <c r="X191" s="214"/>
      <c r="Y191" s="214"/>
      <c r="Z191" s="214"/>
      <c r="AA191" s="214"/>
    </row>
    <row r="192" spans="1:27" ht="15.75" customHeight="1" x14ac:dyDescent="0.2">
      <c r="A192" s="214"/>
      <c r="B192" s="214"/>
      <c r="C192" s="213"/>
      <c r="D192" s="226"/>
      <c r="E192" s="226"/>
      <c r="F192" s="212"/>
      <c r="G192" s="213"/>
      <c r="H192" s="213"/>
      <c r="I192" s="213"/>
      <c r="J192" s="212"/>
      <c r="K192" s="213"/>
      <c r="L192" s="213"/>
      <c r="M192" s="213"/>
      <c r="N192" s="212"/>
      <c r="O192" s="213"/>
      <c r="P192" s="213"/>
      <c r="Q192" s="213"/>
      <c r="R192" s="213"/>
      <c r="S192" s="214"/>
      <c r="T192" s="214"/>
      <c r="U192" s="214"/>
      <c r="V192" s="214"/>
      <c r="W192" s="214"/>
      <c r="X192" s="214"/>
      <c r="Y192" s="214"/>
      <c r="Z192" s="214"/>
      <c r="AA192" s="214"/>
    </row>
    <row r="193" spans="1:27" ht="15.75" customHeight="1" x14ac:dyDescent="0.2">
      <c r="A193" s="214"/>
      <c r="B193" s="214"/>
      <c r="C193" s="213"/>
      <c r="D193" s="226"/>
      <c r="E193" s="226"/>
      <c r="F193" s="212"/>
      <c r="G193" s="213"/>
      <c r="H193" s="213"/>
      <c r="I193" s="213"/>
      <c r="J193" s="212"/>
      <c r="K193" s="213"/>
      <c r="L193" s="213"/>
      <c r="M193" s="213"/>
      <c r="N193" s="212"/>
      <c r="O193" s="213"/>
      <c r="P193" s="213"/>
      <c r="Q193" s="213"/>
      <c r="R193" s="213"/>
      <c r="S193" s="214"/>
      <c r="T193" s="214"/>
      <c r="U193" s="214"/>
      <c r="V193" s="214"/>
      <c r="W193" s="214"/>
      <c r="X193" s="214"/>
      <c r="Y193" s="214"/>
      <c r="Z193" s="214"/>
      <c r="AA193" s="214"/>
    </row>
    <row r="194" spans="1:27" ht="15.75" customHeight="1" x14ac:dyDescent="0.2">
      <c r="A194" s="214"/>
      <c r="B194" s="214"/>
      <c r="C194" s="213"/>
      <c r="D194" s="226"/>
      <c r="E194" s="226"/>
      <c r="F194" s="212"/>
      <c r="G194" s="213"/>
      <c r="H194" s="213"/>
      <c r="I194" s="213"/>
      <c r="J194" s="212"/>
      <c r="K194" s="213"/>
      <c r="L194" s="213"/>
      <c r="M194" s="213"/>
      <c r="N194" s="212"/>
      <c r="O194" s="213"/>
      <c r="P194" s="213"/>
      <c r="Q194" s="213"/>
      <c r="R194" s="213"/>
      <c r="S194" s="214"/>
      <c r="T194" s="214"/>
      <c r="U194" s="214"/>
      <c r="V194" s="214"/>
      <c r="W194" s="214"/>
      <c r="X194" s="214"/>
      <c r="Y194" s="214"/>
      <c r="Z194" s="214"/>
      <c r="AA194" s="214"/>
    </row>
    <row r="195" spans="1:27" ht="15.75" customHeight="1" x14ac:dyDescent="0.2">
      <c r="A195" s="214"/>
      <c r="B195" s="214"/>
      <c r="C195" s="213"/>
      <c r="D195" s="226"/>
      <c r="E195" s="226"/>
      <c r="F195" s="212"/>
      <c r="G195" s="213"/>
      <c r="H195" s="213"/>
      <c r="I195" s="213"/>
      <c r="J195" s="212"/>
      <c r="K195" s="213"/>
      <c r="L195" s="213"/>
      <c r="M195" s="213"/>
      <c r="N195" s="212"/>
      <c r="O195" s="213"/>
      <c r="P195" s="213"/>
      <c r="Q195" s="213"/>
      <c r="R195" s="213"/>
      <c r="S195" s="214"/>
      <c r="T195" s="214"/>
      <c r="U195" s="214"/>
      <c r="V195" s="214"/>
      <c r="W195" s="214"/>
      <c r="X195" s="214"/>
      <c r="Y195" s="214"/>
      <c r="Z195" s="214"/>
      <c r="AA195" s="214"/>
    </row>
    <row r="196" spans="1:27" ht="15.75" customHeight="1" x14ac:dyDescent="0.2">
      <c r="A196" s="214"/>
      <c r="B196" s="214"/>
      <c r="C196" s="213"/>
      <c r="D196" s="226"/>
      <c r="E196" s="226"/>
      <c r="F196" s="212"/>
      <c r="G196" s="213"/>
      <c r="H196" s="213"/>
      <c r="I196" s="213"/>
      <c r="J196" s="212"/>
      <c r="K196" s="213"/>
      <c r="L196" s="213"/>
      <c r="M196" s="213"/>
      <c r="N196" s="212"/>
      <c r="O196" s="213"/>
      <c r="P196" s="213"/>
      <c r="Q196" s="213"/>
      <c r="R196" s="213"/>
      <c r="S196" s="214"/>
      <c r="T196" s="214"/>
      <c r="U196" s="214"/>
      <c r="V196" s="214"/>
      <c r="W196" s="214"/>
      <c r="X196" s="214"/>
      <c r="Y196" s="214"/>
      <c r="Z196" s="214"/>
      <c r="AA196" s="214"/>
    </row>
    <row r="197" spans="1:27" ht="15.75" customHeight="1" x14ac:dyDescent="0.2">
      <c r="A197" s="214"/>
      <c r="B197" s="214"/>
      <c r="C197" s="213"/>
      <c r="D197" s="226"/>
      <c r="E197" s="226"/>
      <c r="F197" s="212"/>
      <c r="G197" s="213"/>
      <c r="H197" s="213"/>
      <c r="I197" s="213"/>
      <c r="J197" s="212"/>
      <c r="K197" s="213"/>
      <c r="L197" s="213"/>
      <c r="M197" s="213"/>
      <c r="N197" s="212"/>
      <c r="O197" s="213"/>
      <c r="P197" s="213"/>
      <c r="Q197" s="213"/>
      <c r="R197" s="213"/>
      <c r="S197" s="214"/>
      <c r="T197" s="214"/>
      <c r="U197" s="214"/>
      <c r="V197" s="214"/>
      <c r="W197" s="214"/>
      <c r="X197" s="214"/>
      <c r="Y197" s="214"/>
      <c r="Z197" s="214"/>
      <c r="AA197" s="214"/>
    </row>
    <row r="198" spans="1:27" ht="15.75" customHeight="1" x14ac:dyDescent="0.2">
      <c r="A198" s="214"/>
      <c r="B198" s="214"/>
      <c r="C198" s="213"/>
      <c r="D198" s="226"/>
      <c r="E198" s="226"/>
      <c r="F198" s="212"/>
      <c r="G198" s="213"/>
      <c r="H198" s="213"/>
      <c r="I198" s="213"/>
      <c r="J198" s="212"/>
      <c r="K198" s="213"/>
      <c r="L198" s="213"/>
      <c r="M198" s="213"/>
      <c r="N198" s="212"/>
      <c r="O198" s="213"/>
      <c r="P198" s="213"/>
      <c r="Q198" s="213"/>
      <c r="R198" s="213"/>
      <c r="S198" s="214"/>
      <c r="T198" s="214"/>
      <c r="U198" s="214"/>
      <c r="V198" s="214"/>
      <c r="W198" s="214"/>
      <c r="X198" s="214"/>
      <c r="Y198" s="214"/>
      <c r="Z198" s="214"/>
      <c r="AA198" s="214"/>
    </row>
    <row r="199" spans="1:27" ht="15.75" customHeight="1" x14ac:dyDescent="0.2">
      <c r="A199" s="214"/>
      <c r="B199" s="214"/>
      <c r="C199" s="213"/>
      <c r="D199" s="226"/>
      <c r="E199" s="226"/>
      <c r="F199" s="212"/>
      <c r="G199" s="213"/>
      <c r="H199" s="213"/>
      <c r="I199" s="213"/>
      <c r="J199" s="212"/>
      <c r="K199" s="213"/>
      <c r="L199" s="213"/>
      <c r="M199" s="213"/>
      <c r="N199" s="212"/>
      <c r="O199" s="213"/>
      <c r="P199" s="213"/>
      <c r="Q199" s="213"/>
      <c r="R199" s="213"/>
      <c r="S199" s="214"/>
      <c r="T199" s="214"/>
      <c r="U199" s="214"/>
      <c r="V199" s="214"/>
      <c r="W199" s="214"/>
      <c r="X199" s="214"/>
      <c r="Y199" s="214"/>
      <c r="Z199" s="214"/>
      <c r="AA199" s="214"/>
    </row>
    <row r="200" spans="1:27" ht="15.75" customHeight="1" x14ac:dyDescent="0.2">
      <c r="A200" s="214"/>
      <c r="B200" s="214"/>
      <c r="C200" s="213"/>
      <c r="D200" s="226"/>
      <c r="E200" s="226"/>
      <c r="F200" s="212"/>
      <c r="G200" s="213"/>
      <c r="H200" s="213"/>
      <c r="I200" s="213"/>
      <c r="J200" s="212"/>
      <c r="K200" s="213"/>
      <c r="L200" s="213"/>
      <c r="M200" s="213"/>
      <c r="N200" s="212"/>
      <c r="O200" s="213"/>
      <c r="P200" s="213"/>
      <c r="Q200" s="213"/>
      <c r="R200" s="213"/>
      <c r="S200" s="214"/>
      <c r="T200" s="214"/>
      <c r="U200" s="214"/>
      <c r="V200" s="214"/>
      <c r="W200" s="214"/>
      <c r="X200" s="214"/>
      <c r="Y200" s="214"/>
      <c r="Z200" s="214"/>
      <c r="AA200" s="214"/>
    </row>
    <row r="201" spans="1:27" ht="15.75" customHeight="1" x14ac:dyDescent="0.2">
      <c r="A201" s="214"/>
      <c r="B201" s="214"/>
      <c r="C201" s="213"/>
      <c r="D201" s="226"/>
      <c r="E201" s="226"/>
      <c r="F201" s="212"/>
      <c r="G201" s="213"/>
      <c r="H201" s="213"/>
      <c r="I201" s="213"/>
      <c r="J201" s="212"/>
      <c r="K201" s="213"/>
      <c r="L201" s="213"/>
      <c r="M201" s="213"/>
      <c r="N201" s="212"/>
      <c r="O201" s="213"/>
      <c r="P201" s="213"/>
      <c r="Q201" s="213"/>
      <c r="R201" s="213"/>
      <c r="S201" s="214"/>
      <c r="T201" s="214"/>
      <c r="U201" s="214"/>
      <c r="V201" s="214"/>
      <c r="W201" s="214"/>
      <c r="X201" s="214"/>
      <c r="Y201" s="214"/>
      <c r="Z201" s="214"/>
      <c r="AA201" s="214"/>
    </row>
    <row r="202" spans="1:27" ht="15.75" customHeight="1" x14ac:dyDescent="0.2">
      <c r="A202" s="214"/>
      <c r="B202" s="214"/>
      <c r="C202" s="213"/>
      <c r="D202" s="226"/>
      <c r="E202" s="226"/>
      <c r="F202" s="212"/>
      <c r="G202" s="213"/>
      <c r="H202" s="213"/>
      <c r="I202" s="213"/>
      <c r="J202" s="212"/>
      <c r="K202" s="213"/>
      <c r="L202" s="213"/>
      <c r="M202" s="213"/>
      <c r="N202" s="212"/>
      <c r="O202" s="213"/>
      <c r="P202" s="213"/>
      <c r="Q202" s="213"/>
      <c r="R202" s="213"/>
      <c r="S202" s="214"/>
      <c r="T202" s="214"/>
      <c r="U202" s="214"/>
      <c r="V202" s="214"/>
      <c r="W202" s="214"/>
      <c r="X202" s="214"/>
      <c r="Y202" s="214"/>
      <c r="Z202" s="214"/>
      <c r="AA202" s="214"/>
    </row>
    <row r="203" spans="1:27" ht="15.75" customHeight="1" x14ac:dyDescent="0.2">
      <c r="A203" s="214"/>
      <c r="B203" s="214"/>
      <c r="C203" s="213"/>
      <c r="D203" s="226"/>
      <c r="E203" s="226"/>
      <c r="F203" s="212"/>
      <c r="G203" s="213"/>
      <c r="H203" s="213"/>
      <c r="I203" s="213"/>
      <c r="J203" s="212"/>
      <c r="K203" s="213"/>
      <c r="L203" s="213"/>
      <c r="M203" s="213"/>
      <c r="N203" s="212"/>
      <c r="O203" s="213"/>
      <c r="P203" s="213"/>
      <c r="Q203" s="213"/>
      <c r="R203" s="213"/>
      <c r="S203" s="214"/>
      <c r="T203" s="214"/>
      <c r="U203" s="214"/>
      <c r="V203" s="214"/>
      <c r="W203" s="214"/>
      <c r="X203" s="214"/>
      <c r="Y203" s="214"/>
      <c r="Z203" s="214"/>
      <c r="AA203" s="214"/>
    </row>
    <row r="204" spans="1:27" ht="15.75" customHeight="1" x14ac:dyDescent="0.2">
      <c r="A204" s="214"/>
      <c r="B204" s="214"/>
      <c r="C204" s="213"/>
      <c r="D204" s="226"/>
      <c r="E204" s="226"/>
      <c r="F204" s="212"/>
      <c r="G204" s="213"/>
      <c r="H204" s="213"/>
      <c r="I204" s="213"/>
      <c r="J204" s="212"/>
      <c r="K204" s="213"/>
      <c r="L204" s="213"/>
      <c r="M204" s="213"/>
      <c r="N204" s="212"/>
      <c r="O204" s="213"/>
      <c r="P204" s="213"/>
      <c r="Q204" s="213"/>
      <c r="R204" s="213"/>
      <c r="S204" s="214"/>
      <c r="T204" s="214"/>
      <c r="U204" s="214"/>
      <c r="V204" s="214"/>
      <c r="W204" s="214"/>
      <c r="X204" s="214"/>
      <c r="Y204" s="214"/>
      <c r="Z204" s="214"/>
      <c r="AA204" s="214"/>
    </row>
    <row r="205" spans="1:27" ht="15.75" customHeight="1" x14ac:dyDescent="0.2">
      <c r="A205" s="214"/>
      <c r="B205" s="214"/>
      <c r="C205" s="213"/>
      <c r="D205" s="226"/>
      <c r="E205" s="226"/>
      <c r="F205" s="212"/>
      <c r="G205" s="213"/>
      <c r="H205" s="213"/>
      <c r="I205" s="213"/>
      <c r="J205" s="212"/>
      <c r="K205" s="213"/>
      <c r="L205" s="213"/>
      <c r="M205" s="213"/>
      <c r="N205" s="212"/>
      <c r="O205" s="213"/>
      <c r="P205" s="213"/>
      <c r="Q205" s="213"/>
      <c r="R205" s="213"/>
      <c r="S205" s="214"/>
      <c r="T205" s="214"/>
      <c r="U205" s="214"/>
      <c r="V205" s="214"/>
      <c r="W205" s="214"/>
      <c r="X205" s="214"/>
      <c r="Y205" s="214"/>
      <c r="Z205" s="214"/>
      <c r="AA205" s="214"/>
    </row>
    <row r="206" spans="1:27" ht="15.75" customHeight="1" x14ac:dyDescent="0.2">
      <c r="A206" s="214"/>
      <c r="B206" s="214"/>
      <c r="C206" s="213"/>
      <c r="D206" s="226"/>
      <c r="E206" s="226"/>
      <c r="F206" s="212"/>
      <c r="G206" s="213"/>
      <c r="H206" s="213"/>
      <c r="I206" s="213"/>
      <c r="J206" s="212"/>
      <c r="K206" s="213"/>
      <c r="L206" s="213"/>
      <c r="M206" s="213"/>
      <c r="N206" s="212"/>
      <c r="O206" s="213"/>
      <c r="P206" s="213"/>
      <c r="Q206" s="213"/>
      <c r="R206" s="213"/>
      <c r="S206" s="214"/>
      <c r="T206" s="214"/>
      <c r="U206" s="214"/>
      <c r="V206" s="214"/>
      <c r="W206" s="214"/>
      <c r="X206" s="214"/>
      <c r="Y206" s="214"/>
      <c r="Z206" s="214"/>
      <c r="AA206" s="214"/>
    </row>
    <row r="207" spans="1:27" ht="15.75" customHeight="1" x14ac:dyDescent="0.2">
      <c r="A207" s="214"/>
      <c r="B207" s="214"/>
      <c r="C207" s="213"/>
      <c r="D207" s="226"/>
      <c r="E207" s="226"/>
      <c r="F207" s="212"/>
      <c r="G207" s="213"/>
      <c r="H207" s="213"/>
      <c r="I207" s="213"/>
      <c r="J207" s="212"/>
      <c r="K207" s="213"/>
      <c r="L207" s="213"/>
      <c r="M207" s="213"/>
      <c r="N207" s="212"/>
      <c r="O207" s="213"/>
      <c r="P207" s="213"/>
      <c r="Q207" s="213"/>
      <c r="R207" s="213"/>
      <c r="S207" s="214"/>
      <c r="T207" s="214"/>
      <c r="U207" s="214"/>
      <c r="V207" s="214"/>
      <c r="W207" s="214"/>
      <c r="X207" s="214"/>
      <c r="Y207" s="214"/>
      <c r="Z207" s="214"/>
      <c r="AA207" s="214"/>
    </row>
    <row r="208" spans="1:27" ht="15.75" customHeight="1" x14ac:dyDescent="0.2">
      <c r="A208" s="214"/>
      <c r="B208" s="214"/>
      <c r="C208" s="213"/>
      <c r="D208" s="226"/>
      <c r="E208" s="226"/>
      <c r="F208" s="212"/>
      <c r="G208" s="213"/>
      <c r="H208" s="213"/>
      <c r="I208" s="213"/>
      <c r="J208" s="212"/>
      <c r="K208" s="213"/>
      <c r="L208" s="213"/>
      <c r="M208" s="213"/>
      <c r="N208" s="212"/>
      <c r="O208" s="213"/>
      <c r="P208" s="213"/>
      <c r="Q208" s="213"/>
      <c r="R208" s="213"/>
      <c r="S208" s="214"/>
      <c r="T208" s="214"/>
      <c r="U208" s="214"/>
      <c r="V208" s="214"/>
      <c r="W208" s="214"/>
      <c r="X208" s="214"/>
      <c r="Y208" s="214"/>
      <c r="Z208" s="214"/>
      <c r="AA208" s="214"/>
    </row>
    <row r="209" spans="1:27" ht="15.75" customHeight="1" x14ac:dyDescent="0.2">
      <c r="A209" s="214"/>
      <c r="B209" s="214"/>
      <c r="C209" s="213"/>
      <c r="D209" s="226"/>
      <c r="E209" s="226"/>
      <c r="F209" s="212"/>
      <c r="G209" s="213"/>
      <c r="H209" s="213"/>
      <c r="I209" s="213"/>
      <c r="J209" s="212"/>
      <c r="K209" s="213"/>
      <c r="L209" s="213"/>
      <c r="M209" s="213"/>
      <c r="N209" s="212"/>
      <c r="O209" s="213"/>
      <c r="P209" s="213"/>
      <c r="Q209" s="213"/>
      <c r="R209" s="213"/>
      <c r="S209" s="214"/>
      <c r="T209" s="214"/>
      <c r="U209" s="214"/>
      <c r="V209" s="214"/>
      <c r="W209" s="214"/>
      <c r="X209" s="214"/>
      <c r="Y209" s="214"/>
      <c r="Z209" s="214"/>
      <c r="AA209" s="214"/>
    </row>
    <row r="210" spans="1:27" ht="15.75" customHeight="1" x14ac:dyDescent="0.2">
      <c r="A210" s="214"/>
      <c r="B210" s="214"/>
      <c r="C210" s="213"/>
      <c r="D210" s="226"/>
      <c r="E210" s="226"/>
      <c r="F210" s="212"/>
      <c r="G210" s="213"/>
      <c r="H210" s="213"/>
      <c r="I210" s="213"/>
      <c r="J210" s="212"/>
      <c r="K210" s="213"/>
      <c r="L210" s="213"/>
      <c r="M210" s="213"/>
      <c r="N210" s="212"/>
      <c r="O210" s="213"/>
      <c r="P210" s="213"/>
      <c r="Q210" s="213"/>
      <c r="R210" s="213"/>
      <c r="S210" s="214"/>
      <c r="T210" s="214"/>
      <c r="U210" s="214"/>
      <c r="V210" s="214"/>
      <c r="W210" s="214"/>
      <c r="X210" s="214"/>
      <c r="Y210" s="214"/>
      <c r="Z210" s="214"/>
      <c r="AA210" s="214"/>
    </row>
    <row r="211" spans="1:27" ht="15.75" customHeight="1" x14ac:dyDescent="0.2">
      <c r="A211" s="214"/>
      <c r="B211" s="214"/>
      <c r="C211" s="213"/>
      <c r="D211" s="226"/>
      <c r="E211" s="226"/>
      <c r="F211" s="212"/>
      <c r="G211" s="213"/>
      <c r="H211" s="213"/>
      <c r="I211" s="213"/>
      <c r="J211" s="212"/>
      <c r="K211" s="213"/>
      <c r="L211" s="213"/>
      <c r="M211" s="213"/>
      <c r="N211" s="212"/>
      <c r="O211" s="213"/>
      <c r="P211" s="213"/>
      <c r="Q211" s="213"/>
      <c r="R211" s="213"/>
      <c r="S211" s="214"/>
      <c r="T211" s="214"/>
      <c r="U211" s="214"/>
      <c r="V211" s="214"/>
      <c r="W211" s="214"/>
      <c r="X211" s="214"/>
      <c r="Y211" s="214"/>
      <c r="Z211" s="214"/>
      <c r="AA211" s="214"/>
    </row>
    <row r="212" spans="1:27" ht="15.75" customHeight="1" x14ac:dyDescent="0.2">
      <c r="A212" s="214"/>
      <c r="B212" s="214"/>
      <c r="C212" s="213"/>
      <c r="D212" s="226"/>
      <c r="E212" s="226"/>
      <c r="F212" s="212"/>
      <c r="G212" s="213"/>
      <c r="H212" s="213"/>
      <c r="I212" s="213"/>
      <c r="J212" s="212"/>
      <c r="K212" s="213"/>
      <c r="L212" s="213"/>
      <c r="M212" s="213"/>
      <c r="N212" s="212"/>
      <c r="O212" s="213"/>
      <c r="P212" s="213"/>
      <c r="Q212" s="213"/>
      <c r="R212" s="213"/>
      <c r="S212" s="214"/>
      <c r="T212" s="214"/>
      <c r="U212" s="214"/>
      <c r="V212" s="214"/>
      <c r="W212" s="214"/>
      <c r="X212" s="214"/>
      <c r="Y212" s="214"/>
      <c r="Z212" s="214"/>
      <c r="AA212" s="214"/>
    </row>
    <row r="213" spans="1:27" ht="15.75" customHeight="1" x14ac:dyDescent="0.2">
      <c r="A213" s="214"/>
      <c r="B213" s="214"/>
      <c r="C213" s="213"/>
      <c r="D213" s="226"/>
      <c r="E213" s="226"/>
      <c r="F213" s="212"/>
      <c r="G213" s="213"/>
      <c r="H213" s="213"/>
      <c r="I213" s="213"/>
      <c r="J213" s="212"/>
      <c r="K213" s="213"/>
      <c r="L213" s="213"/>
      <c r="M213" s="213"/>
      <c r="N213" s="212"/>
      <c r="O213" s="213"/>
      <c r="P213" s="213"/>
      <c r="Q213" s="213"/>
      <c r="R213" s="213"/>
      <c r="S213" s="214"/>
      <c r="T213" s="214"/>
      <c r="U213" s="214"/>
      <c r="V213" s="214"/>
      <c r="W213" s="214"/>
      <c r="X213" s="214"/>
      <c r="Y213" s="214"/>
      <c r="Z213" s="214"/>
      <c r="AA213" s="214"/>
    </row>
    <row r="214" spans="1:27" ht="15.75" customHeight="1" x14ac:dyDescent="0.2">
      <c r="A214" s="214"/>
      <c r="B214" s="214"/>
      <c r="C214" s="213"/>
      <c r="D214" s="226"/>
      <c r="E214" s="226"/>
      <c r="F214" s="212"/>
      <c r="G214" s="213"/>
      <c r="H214" s="213"/>
      <c r="I214" s="213"/>
      <c r="J214" s="212"/>
      <c r="K214" s="213"/>
      <c r="L214" s="213"/>
      <c r="M214" s="213"/>
      <c r="N214" s="212"/>
      <c r="O214" s="213"/>
      <c r="P214" s="213"/>
      <c r="Q214" s="213"/>
      <c r="R214" s="213"/>
      <c r="S214" s="214"/>
      <c r="T214" s="214"/>
      <c r="U214" s="214"/>
      <c r="V214" s="214"/>
      <c r="W214" s="214"/>
      <c r="X214" s="214"/>
      <c r="Y214" s="214"/>
      <c r="Z214" s="214"/>
      <c r="AA214" s="214"/>
    </row>
    <row r="215" spans="1:27" ht="15.75" customHeight="1" x14ac:dyDescent="0.2">
      <c r="A215" s="214"/>
      <c r="B215" s="214"/>
      <c r="C215" s="213"/>
      <c r="D215" s="226"/>
      <c r="E215" s="226"/>
      <c r="F215" s="212"/>
      <c r="G215" s="213"/>
      <c r="H215" s="213"/>
      <c r="I215" s="213"/>
      <c r="J215" s="212"/>
      <c r="K215" s="213"/>
      <c r="L215" s="213"/>
      <c r="M215" s="213"/>
      <c r="N215" s="212"/>
      <c r="O215" s="213"/>
      <c r="P215" s="213"/>
      <c r="Q215" s="213"/>
      <c r="R215" s="213"/>
      <c r="S215" s="214"/>
      <c r="T215" s="214"/>
      <c r="U215" s="214"/>
      <c r="V215" s="214"/>
      <c r="W215" s="214"/>
      <c r="X215" s="214"/>
      <c r="Y215" s="214"/>
      <c r="Z215" s="214"/>
      <c r="AA215" s="214"/>
    </row>
    <row r="216" spans="1:27" ht="15.75" customHeight="1" x14ac:dyDescent="0.2">
      <c r="A216" s="214"/>
      <c r="B216" s="214"/>
      <c r="C216" s="213"/>
      <c r="D216" s="226"/>
      <c r="E216" s="226"/>
      <c r="F216" s="212"/>
      <c r="G216" s="213"/>
      <c r="H216" s="213"/>
      <c r="I216" s="213"/>
      <c r="J216" s="212"/>
      <c r="K216" s="213"/>
      <c r="L216" s="213"/>
      <c r="M216" s="213"/>
      <c r="N216" s="212"/>
      <c r="O216" s="213"/>
      <c r="P216" s="213"/>
      <c r="Q216" s="213"/>
      <c r="R216" s="213"/>
      <c r="S216" s="214"/>
      <c r="T216" s="214"/>
      <c r="U216" s="214"/>
      <c r="V216" s="214"/>
      <c r="W216" s="214"/>
      <c r="X216" s="214"/>
      <c r="Y216" s="214"/>
      <c r="Z216" s="214"/>
      <c r="AA216" s="214"/>
    </row>
    <row r="217" spans="1:27" ht="15.75" customHeight="1" x14ac:dyDescent="0.2">
      <c r="A217" s="214"/>
      <c r="B217" s="214"/>
      <c r="C217" s="213"/>
      <c r="D217" s="226"/>
      <c r="E217" s="226"/>
      <c r="F217" s="212"/>
      <c r="G217" s="213"/>
      <c r="H217" s="213"/>
      <c r="I217" s="213"/>
      <c r="J217" s="212"/>
      <c r="K217" s="213"/>
      <c r="L217" s="213"/>
      <c r="M217" s="213"/>
      <c r="N217" s="212"/>
      <c r="O217" s="213"/>
      <c r="P217" s="213"/>
      <c r="Q217" s="213"/>
      <c r="R217" s="213"/>
      <c r="S217" s="214"/>
      <c r="T217" s="214"/>
      <c r="U217" s="214"/>
      <c r="V217" s="214"/>
      <c r="W217" s="214"/>
      <c r="X217" s="214"/>
      <c r="Y217" s="214"/>
      <c r="Z217" s="214"/>
      <c r="AA217" s="214"/>
    </row>
    <row r="218" spans="1:27" ht="15.75" customHeight="1" x14ac:dyDescent="0.2">
      <c r="A218" s="214"/>
      <c r="B218" s="214"/>
      <c r="C218" s="213"/>
      <c r="D218" s="226"/>
      <c r="E218" s="226"/>
      <c r="F218" s="212"/>
      <c r="G218" s="213"/>
      <c r="H218" s="213"/>
      <c r="I218" s="213"/>
      <c r="J218" s="212"/>
      <c r="K218" s="213"/>
      <c r="L218" s="213"/>
      <c r="M218" s="213"/>
      <c r="N218" s="212"/>
      <c r="O218" s="213"/>
      <c r="P218" s="213"/>
      <c r="Q218" s="213"/>
      <c r="R218" s="213"/>
      <c r="S218" s="214"/>
      <c r="T218" s="214"/>
      <c r="U218" s="214"/>
      <c r="V218" s="214"/>
      <c r="W218" s="214"/>
      <c r="X218" s="214"/>
      <c r="Y218" s="214"/>
      <c r="Z218" s="214"/>
      <c r="AA218" s="214"/>
    </row>
    <row r="219" spans="1:27" ht="15.75" customHeight="1" x14ac:dyDescent="0.2">
      <c r="A219" s="214"/>
      <c r="B219" s="214"/>
      <c r="C219" s="213"/>
      <c r="D219" s="226"/>
      <c r="E219" s="226"/>
      <c r="F219" s="212"/>
      <c r="G219" s="213"/>
      <c r="H219" s="213"/>
      <c r="I219" s="213"/>
      <c r="J219" s="212"/>
      <c r="K219" s="213"/>
      <c r="L219" s="213"/>
      <c r="M219" s="213"/>
      <c r="N219" s="212"/>
      <c r="O219" s="213"/>
      <c r="P219" s="213"/>
      <c r="Q219" s="213"/>
      <c r="R219" s="213"/>
      <c r="S219" s="214"/>
      <c r="T219" s="214"/>
      <c r="U219" s="214"/>
      <c r="V219" s="214"/>
      <c r="W219" s="214"/>
      <c r="X219" s="214"/>
      <c r="Y219" s="214"/>
      <c r="Z219" s="214"/>
      <c r="AA219" s="214"/>
    </row>
    <row r="220" spans="1:27" ht="15.75" customHeight="1" x14ac:dyDescent="0.2">
      <c r="A220" s="214"/>
      <c r="B220" s="214"/>
      <c r="C220" s="213"/>
      <c r="D220" s="226"/>
      <c r="E220" s="226"/>
      <c r="F220" s="212"/>
      <c r="G220" s="213"/>
      <c r="H220" s="213"/>
      <c r="I220" s="213"/>
      <c r="J220" s="212"/>
      <c r="K220" s="213"/>
      <c r="L220" s="213"/>
      <c r="M220" s="213"/>
      <c r="N220" s="212"/>
      <c r="O220" s="213"/>
      <c r="P220" s="213"/>
      <c r="Q220" s="213"/>
      <c r="R220" s="213"/>
      <c r="S220" s="214"/>
      <c r="T220" s="214"/>
      <c r="U220" s="214"/>
      <c r="V220" s="214"/>
      <c r="W220" s="214"/>
      <c r="X220" s="214"/>
      <c r="Y220" s="214"/>
      <c r="Z220" s="214"/>
      <c r="AA220" s="214"/>
    </row>
    <row r="221" spans="1:27" ht="15.75" customHeight="1" x14ac:dyDescent="0.2">
      <c r="A221" s="214"/>
      <c r="B221" s="214"/>
      <c r="C221" s="213"/>
      <c r="D221" s="226"/>
      <c r="E221" s="226"/>
      <c r="F221" s="212"/>
      <c r="G221" s="213"/>
      <c r="H221" s="213"/>
      <c r="I221" s="213"/>
      <c r="J221" s="212"/>
      <c r="K221" s="213"/>
      <c r="L221" s="213"/>
      <c r="M221" s="213"/>
      <c r="N221" s="212"/>
      <c r="O221" s="213"/>
      <c r="P221" s="213"/>
      <c r="Q221" s="213"/>
      <c r="R221" s="213"/>
      <c r="S221" s="214"/>
      <c r="T221" s="214"/>
      <c r="U221" s="214"/>
      <c r="V221" s="214"/>
      <c r="W221" s="214"/>
      <c r="X221" s="214"/>
      <c r="Y221" s="214"/>
      <c r="Z221" s="214"/>
      <c r="AA221" s="214"/>
    </row>
    <row r="222" spans="1:27" ht="15.75" customHeight="1" x14ac:dyDescent="0.2">
      <c r="A222" s="214"/>
      <c r="B222" s="214"/>
      <c r="C222" s="213"/>
      <c r="D222" s="226"/>
      <c r="E222" s="226"/>
      <c r="F222" s="212"/>
      <c r="G222" s="213"/>
      <c r="H222" s="213"/>
      <c r="I222" s="213"/>
      <c r="J222" s="212"/>
      <c r="K222" s="213"/>
      <c r="L222" s="213"/>
      <c r="M222" s="213"/>
      <c r="N222" s="212"/>
      <c r="O222" s="213"/>
      <c r="P222" s="213"/>
      <c r="Q222" s="213"/>
      <c r="R222" s="213"/>
      <c r="S222" s="214"/>
      <c r="T222" s="214"/>
      <c r="U222" s="214"/>
      <c r="V222" s="214"/>
      <c r="W222" s="214"/>
      <c r="X222" s="214"/>
      <c r="Y222" s="214"/>
      <c r="Z222" s="214"/>
      <c r="AA222" s="214"/>
    </row>
    <row r="223" spans="1:27" ht="15.75" customHeight="1" x14ac:dyDescent="0.2">
      <c r="A223" s="214"/>
      <c r="B223" s="214"/>
      <c r="C223" s="213"/>
      <c r="D223" s="226"/>
      <c r="E223" s="226"/>
      <c r="F223" s="212"/>
      <c r="G223" s="213"/>
      <c r="H223" s="213"/>
      <c r="I223" s="213"/>
      <c r="J223" s="212"/>
      <c r="K223" s="213"/>
      <c r="L223" s="213"/>
      <c r="M223" s="213"/>
      <c r="N223" s="212"/>
      <c r="O223" s="213"/>
      <c r="P223" s="213"/>
      <c r="Q223" s="213"/>
      <c r="R223" s="213"/>
      <c r="S223" s="214"/>
      <c r="T223" s="214"/>
      <c r="U223" s="214"/>
      <c r="V223" s="214"/>
      <c r="W223" s="214"/>
      <c r="X223" s="214"/>
      <c r="Y223" s="214"/>
      <c r="Z223" s="214"/>
      <c r="AA223" s="214"/>
    </row>
    <row r="224" spans="1:27" ht="15.75" customHeight="1" x14ac:dyDescent="0.2">
      <c r="A224" s="214"/>
      <c r="B224" s="214"/>
      <c r="C224" s="213"/>
      <c r="D224" s="226"/>
      <c r="E224" s="226"/>
      <c r="F224" s="212"/>
      <c r="G224" s="213"/>
      <c r="H224" s="213"/>
      <c r="I224" s="213"/>
      <c r="J224" s="212"/>
      <c r="K224" s="213"/>
      <c r="L224" s="213"/>
      <c r="M224" s="213"/>
      <c r="N224" s="212"/>
      <c r="O224" s="213"/>
      <c r="P224" s="213"/>
      <c r="Q224" s="213"/>
      <c r="R224" s="213"/>
      <c r="S224" s="214"/>
      <c r="T224" s="214"/>
      <c r="U224" s="214"/>
      <c r="V224" s="214"/>
      <c r="W224" s="214"/>
      <c r="X224" s="214"/>
      <c r="Y224" s="214"/>
      <c r="Z224" s="214"/>
      <c r="AA224" s="214"/>
    </row>
    <row r="225" spans="1:27" ht="15.75" customHeight="1" x14ac:dyDescent="0.2">
      <c r="A225" s="214"/>
      <c r="B225" s="214"/>
      <c r="C225" s="213"/>
      <c r="D225" s="226"/>
      <c r="E225" s="226"/>
      <c r="F225" s="212"/>
      <c r="G225" s="213"/>
      <c r="H225" s="213"/>
      <c r="I225" s="213"/>
      <c r="J225" s="212"/>
      <c r="K225" s="213"/>
      <c r="L225" s="213"/>
      <c r="M225" s="213"/>
      <c r="N225" s="212"/>
      <c r="O225" s="213"/>
      <c r="P225" s="213"/>
      <c r="Q225" s="213"/>
      <c r="R225" s="213"/>
      <c r="S225" s="214"/>
      <c r="T225" s="214"/>
      <c r="U225" s="214"/>
      <c r="V225" s="214"/>
      <c r="W225" s="214"/>
      <c r="X225" s="214"/>
      <c r="Y225" s="214"/>
      <c r="Z225" s="214"/>
      <c r="AA225" s="214"/>
    </row>
    <row r="226" spans="1:27" ht="15.75" customHeight="1" x14ac:dyDescent="0.2">
      <c r="A226" s="214"/>
      <c r="B226" s="214"/>
      <c r="C226" s="213"/>
      <c r="D226" s="226"/>
      <c r="E226" s="226"/>
      <c r="F226" s="212"/>
      <c r="G226" s="213"/>
      <c r="H226" s="213"/>
      <c r="I226" s="213"/>
      <c r="J226" s="212"/>
      <c r="K226" s="213"/>
      <c r="L226" s="213"/>
      <c r="M226" s="213"/>
      <c r="N226" s="212"/>
      <c r="O226" s="213"/>
      <c r="P226" s="213"/>
      <c r="Q226" s="213"/>
      <c r="R226" s="213"/>
      <c r="S226" s="214"/>
      <c r="T226" s="214"/>
      <c r="U226" s="214"/>
      <c r="V226" s="214"/>
      <c r="W226" s="214"/>
      <c r="X226" s="214"/>
      <c r="Y226" s="214"/>
      <c r="Z226" s="214"/>
      <c r="AA226" s="214"/>
    </row>
    <row r="227" spans="1:27" ht="15.75" customHeight="1" x14ac:dyDescent="0.2">
      <c r="A227" s="214"/>
      <c r="B227" s="214"/>
      <c r="C227" s="213"/>
      <c r="D227" s="226"/>
      <c r="E227" s="226"/>
      <c r="F227" s="212"/>
      <c r="G227" s="213"/>
      <c r="H227" s="213"/>
      <c r="I227" s="213"/>
      <c r="J227" s="212"/>
      <c r="K227" s="213"/>
      <c r="L227" s="213"/>
      <c r="M227" s="213"/>
      <c r="N227" s="212"/>
      <c r="O227" s="213"/>
      <c r="P227" s="213"/>
      <c r="Q227" s="213"/>
      <c r="R227" s="213"/>
      <c r="S227" s="214"/>
      <c r="T227" s="214"/>
      <c r="U227" s="214"/>
      <c r="V227" s="214"/>
      <c r="W227" s="214"/>
      <c r="X227" s="214"/>
      <c r="Y227" s="214"/>
      <c r="Z227" s="214"/>
      <c r="AA227" s="214"/>
    </row>
    <row r="228" spans="1:27" ht="15.75" customHeight="1" x14ac:dyDescent="0.2">
      <c r="A228" s="214"/>
      <c r="B228" s="214"/>
      <c r="C228" s="213"/>
      <c r="D228" s="226"/>
      <c r="E228" s="226"/>
      <c r="F228" s="212"/>
      <c r="G228" s="213"/>
      <c r="H228" s="213"/>
      <c r="I228" s="213"/>
      <c r="J228" s="212"/>
      <c r="K228" s="213"/>
      <c r="L228" s="213"/>
      <c r="M228" s="213"/>
      <c r="N228" s="212"/>
      <c r="O228" s="213"/>
      <c r="P228" s="213"/>
      <c r="Q228" s="213"/>
      <c r="R228" s="213"/>
      <c r="S228" s="214"/>
      <c r="T228" s="214"/>
      <c r="U228" s="214"/>
      <c r="V228" s="214"/>
      <c r="W228" s="214"/>
      <c r="X228" s="214"/>
      <c r="Y228" s="214"/>
      <c r="Z228" s="214"/>
      <c r="AA228" s="214"/>
    </row>
    <row r="229" spans="1:27" ht="15.75" customHeight="1" x14ac:dyDescent="0.2">
      <c r="A229" s="214"/>
      <c r="B229" s="214"/>
      <c r="C229" s="213"/>
      <c r="D229" s="226"/>
      <c r="E229" s="226"/>
      <c r="F229" s="212"/>
      <c r="G229" s="213"/>
      <c r="H229" s="213"/>
      <c r="I229" s="213"/>
      <c r="J229" s="212"/>
      <c r="K229" s="213"/>
      <c r="L229" s="213"/>
      <c r="M229" s="213"/>
      <c r="N229" s="212"/>
      <c r="O229" s="213"/>
      <c r="P229" s="213"/>
      <c r="Q229" s="213"/>
      <c r="R229" s="213"/>
      <c r="S229" s="214"/>
      <c r="T229" s="214"/>
      <c r="U229" s="214"/>
      <c r="V229" s="214"/>
      <c r="W229" s="214"/>
      <c r="X229" s="214"/>
      <c r="Y229" s="214"/>
      <c r="Z229" s="214"/>
      <c r="AA229" s="214"/>
    </row>
    <row r="230" spans="1:27" ht="15.75" customHeight="1" x14ac:dyDescent="0.2">
      <c r="A230" s="214"/>
      <c r="B230" s="214"/>
      <c r="C230" s="213"/>
      <c r="D230" s="226"/>
      <c r="E230" s="226"/>
      <c r="F230" s="212"/>
      <c r="G230" s="213"/>
      <c r="H230" s="213"/>
      <c r="I230" s="213"/>
      <c r="J230" s="212"/>
      <c r="K230" s="213"/>
      <c r="L230" s="213"/>
      <c r="M230" s="213"/>
      <c r="N230" s="212"/>
      <c r="O230" s="213"/>
      <c r="P230" s="213"/>
      <c r="Q230" s="213"/>
      <c r="R230" s="213"/>
      <c r="S230" s="214"/>
      <c r="T230" s="214"/>
      <c r="U230" s="214"/>
      <c r="V230" s="214"/>
      <c r="W230" s="214"/>
      <c r="X230" s="214"/>
      <c r="Y230" s="214"/>
      <c r="Z230" s="214"/>
      <c r="AA230" s="214"/>
    </row>
    <row r="231" spans="1:27" ht="15.75" customHeight="1" x14ac:dyDescent="0.2">
      <c r="A231" s="214"/>
      <c r="B231" s="214"/>
      <c r="C231" s="213"/>
      <c r="D231" s="226"/>
      <c r="E231" s="226"/>
      <c r="F231" s="212"/>
      <c r="G231" s="213"/>
      <c r="H231" s="213"/>
      <c r="I231" s="213"/>
      <c r="J231" s="212"/>
      <c r="K231" s="213"/>
      <c r="L231" s="213"/>
      <c r="M231" s="213"/>
      <c r="N231" s="212"/>
      <c r="O231" s="213"/>
      <c r="P231" s="213"/>
      <c r="Q231" s="213"/>
      <c r="R231" s="213"/>
      <c r="S231" s="214"/>
      <c r="T231" s="214"/>
      <c r="U231" s="214"/>
      <c r="V231" s="214"/>
      <c r="W231" s="214"/>
      <c r="X231" s="214"/>
      <c r="Y231" s="214"/>
      <c r="Z231" s="214"/>
      <c r="AA231" s="214"/>
    </row>
    <row r="232" spans="1:27" ht="15.75" customHeight="1" x14ac:dyDescent="0.2">
      <c r="A232" s="214"/>
      <c r="B232" s="214"/>
      <c r="C232" s="213"/>
      <c r="D232" s="226"/>
      <c r="E232" s="226"/>
      <c r="F232" s="212"/>
      <c r="G232" s="213"/>
      <c r="H232" s="213"/>
      <c r="I232" s="213"/>
      <c r="J232" s="212"/>
      <c r="K232" s="213"/>
      <c r="L232" s="213"/>
      <c r="M232" s="213"/>
      <c r="N232" s="212"/>
      <c r="O232" s="213"/>
      <c r="P232" s="213"/>
      <c r="Q232" s="213"/>
      <c r="R232" s="213"/>
      <c r="S232" s="214"/>
      <c r="T232" s="214"/>
      <c r="U232" s="214"/>
      <c r="V232" s="214"/>
      <c r="W232" s="214"/>
      <c r="X232" s="214"/>
      <c r="Y232" s="214"/>
      <c r="Z232" s="214"/>
      <c r="AA232" s="214"/>
    </row>
    <row r="233" spans="1:27" ht="15.75" customHeight="1" x14ac:dyDescent="0.2">
      <c r="A233" s="214"/>
      <c r="B233" s="214"/>
      <c r="C233" s="213"/>
      <c r="D233" s="226"/>
      <c r="E233" s="226"/>
      <c r="F233" s="212"/>
      <c r="G233" s="213"/>
      <c r="H233" s="213"/>
      <c r="I233" s="213"/>
      <c r="J233" s="212"/>
      <c r="K233" s="213"/>
      <c r="L233" s="213"/>
      <c r="M233" s="213"/>
      <c r="N233" s="212"/>
      <c r="O233" s="213"/>
      <c r="P233" s="213"/>
      <c r="Q233" s="213"/>
      <c r="R233" s="213"/>
      <c r="S233" s="214"/>
      <c r="T233" s="214"/>
      <c r="U233" s="214"/>
      <c r="V233" s="214"/>
      <c r="W233" s="214"/>
      <c r="X233" s="214"/>
      <c r="Y233" s="214"/>
      <c r="Z233" s="214"/>
      <c r="AA233" s="214"/>
    </row>
    <row r="234" spans="1:27" ht="15.75" customHeight="1" x14ac:dyDescent="0.2">
      <c r="A234" s="214"/>
      <c r="B234" s="214"/>
      <c r="C234" s="213"/>
      <c r="D234" s="226"/>
      <c r="E234" s="226"/>
      <c r="F234" s="212"/>
      <c r="G234" s="213"/>
      <c r="H234" s="213"/>
      <c r="I234" s="213"/>
      <c r="J234" s="212"/>
      <c r="K234" s="213"/>
      <c r="L234" s="213"/>
      <c r="M234" s="213"/>
      <c r="N234" s="212"/>
      <c r="O234" s="213"/>
      <c r="P234" s="213"/>
      <c r="Q234" s="213"/>
      <c r="R234" s="213"/>
      <c r="S234" s="214"/>
      <c r="T234" s="214"/>
      <c r="U234" s="214"/>
      <c r="V234" s="214"/>
      <c r="W234" s="214"/>
      <c r="X234" s="214"/>
      <c r="Y234" s="214"/>
      <c r="Z234" s="214"/>
      <c r="AA234" s="214"/>
    </row>
    <row r="235" spans="1:27" ht="15.75" customHeight="1" x14ac:dyDescent="0.2">
      <c r="A235" s="214"/>
      <c r="B235" s="214"/>
      <c r="C235" s="213"/>
      <c r="D235" s="226"/>
      <c r="E235" s="226"/>
      <c r="F235" s="212"/>
      <c r="G235" s="213"/>
      <c r="H235" s="213"/>
      <c r="I235" s="213"/>
      <c r="J235" s="212"/>
      <c r="K235" s="213"/>
      <c r="L235" s="213"/>
      <c r="M235" s="213"/>
      <c r="N235" s="212"/>
      <c r="O235" s="213"/>
      <c r="P235" s="213"/>
      <c r="Q235" s="213"/>
      <c r="R235" s="213"/>
      <c r="S235" s="214"/>
      <c r="T235" s="214"/>
      <c r="U235" s="214"/>
      <c r="V235" s="214"/>
      <c r="W235" s="214"/>
      <c r="X235" s="214"/>
      <c r="Y235" s="214"/>
      <c r="Z235" s="214"/>
      <c r="AA235" s="214"/>
    </row>
    <row r="236" spans="1:27" ht="15.75" customHeight="1" x14ac:dyDescent="0.2">
      <c r="A236" s="214"/>
      <c r="B236" s="214"/>
      <c r="C236" s="213"/>
      <c r="D236" s="226"/>
      <c r="E236" s="226"/>
      <c r="F236" s="212"/>
      <c r="G236" s="213"/>
      <c r="H236" s="213"/>
      <c r="I236" s="213"/>
      <c r="J236" s="212"/>
      <c r="K236" s="213"/>
      <c r="L236" s="213"/>
      <c r="M236" s="213"/>
      <c r="N236" s="212"/>
      <c r="O236" s="213"/>
      <c r="P236" s="213"/>
      <c r="Q236" s="213"/>
      <c r="R236" s="213"/>
      <c r="S236" s="214"/>
      <c r="T236" s="214"/>
      <c r="U236" s="214"/>
      <c r="V236" s="214"/>
      <c r="W236" s="214"/>
      <c r="X236" s="214"/>
      <c r="Y236" s="214"/>
      <c r="Z236" s="214"/>
      <c r="AA236" s="214"/>
    </row>
    <row r="237" spans="1:27" ht="15.75" customHeight="1" x14ac:dyDescent="0.2">
      <c r="A237" s="214"/>
      <c r="B237" s="214"/>
      <c r="C237" s="213"/>
      <c r="D237" s="226"/>
      <c r="E237" s="226"/>
      <c r="F237" s="212"/>
      <c r="G237" s="213"/>
      <c r="H237" s="213"/>
      <c r="I237" s="213"/>
      <c r="J237" s="212"/>
      <c r="K237" s="213"/>
      <c r="L237" s="213"/>
      <c r="M237" s="213"/>
      <c r="N237" s="212"/>
      <c r="O237" s="213"/>
      <c r="P237" s="213"/>
      <c r="Q237" s="213"/>
      <c r="R237" s="213"/>
      <c r="S237" s="214"/>
      <c r="T237" s="214"/>
      <c r="U237" s="214"/>
      <c r="V237" s="214"/>
      <c r="W237" s="214"/>
      <c r="X237" s="214"/>
      <c r="Y237" s="214"/>
      <c r="Z237" s="214"/>
      <c r="AA237" s="214"/>
    </row>
    <row r="238" spans="1:27" ht="15.75" customHeight="1" x14ac:dyDescent="0.2">
      <c r="A238" s="214"/>
      <c r="B238" s="214"/>
      <c r="C238" s="213"/>
      <c r="D238" s="226"/>
      <c r="E238" s="226"/>
      <c r="F238" s="212"/>
      <c r="G238" s="213"/>
      <c r="H238" s="213"/>
      <c r="I238" s="213"/>
      <c r="J238" s="212"/>
      <c r="K238" s="213"/>
      <c r="L238" s="213"/>
      <c r="M238" s="213"/>
      <c r="N238" s="212"/>
      <c r="O238" s="213"/>
      <c r="P238" s="213"/>
      <c r="Q238" s="213"/>
      <c r="R238" s="213"/>
      <c r="S238" s="214"/>
      <c r="T238" s="214"/>
      <c r="U238" s="214"/>
      <c r="V238" s="214"/>
      <c r="W238" s="214"/>
      <c r="X238" s="214"/>
      <c r="Y238" s="214"/>
      <c r="Z238" s="214"/>
      <c r="AA238" s="214"/>
    </row>
    <row r="239" spans="1:27" ht="15.75" customHeight="1" x14ac:dyDescent="0.2">
      <c r="A239" s="214"/>
      <c r="B239" s="214"/>
      <c r="C239" s="213"/>
      <c r="D239" s="226"/>
      <c r="E239" s="226"/>
      <c r="F239" s="212"/>
      <c r="G239" s="213"/>
      <c r="H239" s="213"/>
      <c r="I239" s="213"/>
      <c r="J239" s="212"/>
      <c r="K239" s="213"/>
      <c r="L239" s="213"/>
      <c r="M239" s="213"/>
      <c r="N239" s="212"/>
      <c r="O239" s="213"/>
      <c r="P239" s="213"/>
      <c r="Q239" s="213"/>
      <c r="R239" s="213"/>
      <c r="S239" s="214"/>
      <c r="T239" s="214"/>
      <c r="U239" s="214"/>
      <c r="V239" s="214"/>
      <c r="W239" s="214"/>
      <c r="X239" s="214"/>
      <c r="Y239" s="214"/>
      <c r="Z239" s="214"/>
      <c r="AA239" s="214"/>
    </row>
    <row r="240" spans="1:27" ht="15.75" customHeight="1" x14ac:dyDescent="0.2">
      <c r="A240" s="214"/>
      <c r="B240" s="214"/>
      <c r="C240" s="213"/>
      <c r="D240" s="226"/>
      <c r="E240" s="226"/>
      <c r="F240" s="212"/>
      <c r="G240" s="213"/>
      <c r="H240" s="213"/>
      <c r="I240" s="213"/>
      <c r="J240" s="212"/>
      <c r="K240" s="213"/>
      <c r="L240" s="213"/>
      <c r="M240" s="213"/>
      <c r="N240" s="212"/>
      <c r="O240" s="213"/>
      <c r="P240" s="213"/>
      <c r="Q240" s="213"/>
      <c r="R240" s="213"/>
      <c r="S240" s="214"/>
      <c r="T240" s="214"/>
      <c r="U240" s="214"/>
      <c r="V240" s="214"/>
      <c r="W240" s="214"/>
      <c r="X240" s="214"/>
      <c r="Y240" s="214"/>
      <c r="Z240" s="214"/>
      <c r="AA240" s="214"/>
    </row>
    <row r="241" spans="1:27" ht="15.75" customHeight="1" x14ac:dyDescent="0.2">
      <c r="A241" s="214"/>
      <c r="B241" s="214"/>
      <c r="C241" s="213"/>
      <c r="D241" s="226"/>
      <c r="E241" s="226"/>
      <c r="F241" s="212"/>
      <c r="G241" s="213"/>
      <c r="H241" s="213"/>
      <c r="I241" s="213"/>
      <c r="J241" s="212"/>
      <c r="K241" s="213"/>
      <c r="L241" s="213"/>
      <c r="M241" s="213"/>
      <c r="N241" s="212"/>
      <c r="O241" s="213"/>
      <c r="P241" s="213"/>
      <c r="Q241" s="213"/>
      <c r="R241" s="213"/>
      <c r="S241" s="214"/>
      <c r="T241" s="214"/>
      <c r="U241" s="214"/>
      <c r="V241" s="214"/>
      <c r="W241" s="214"/>
      <c r="X241" s="214"/>
      <c r="Y241" s="214"/>
      <c r="Z241" s="214"/>
      <c r="AA241" s="214"/>
    </row>
    <row r="242" spans="1:27" ht="15.75" customHeight="1" x14ac:dyDescent="0.2">
      <c r="A242" s="214"/>
      <c r="B242" s="214"/>
      <c r="C242" s="213"/>
      <c r="D242" s="226"/>
      <c r="E242" s="226"/>
      <c r="F242" s="212"/>
      <c r="G242" s="213"/>
      <c r="H242" s="213"/>
      <c r="I242" s="213"/>
      <c r="J242" s="212"/>
      <c r="K242" s="213"/>
      <c r="L242" s="213"/>
      <c r="M242" s="213"/>
      <c r="N242" s="212"/>
      <c r="O242" s="213"/>
      <c r="P242" s="213"/>
      <c r="Q242" s="213"/>
      <c r="R242" s="213"/>
      <c r="S242" s="214"/>
      <c r="T242" s="214"/>
      <c r="U242" s="214"/>
      <c r="V242" s="214"/>
      <c r="W242" s="214"/>
      <c r="X242" s="214"/>
      <c r="Y242" s="214"/>
      <c r="Z242" s="214"/>
      <c r="AA242" s="214"/>
    </row>
    <row r="243" spans="1:27" ht="15.75" customHeight="1" x14ac:dyDescent="0.2">
      <c r="A243" s="214"/>
      <c r="B243" s="214"/>
      <c r="C243" s="213"/>
      <c r="D243" s="226"/>
      <c r="E243" s="226"/>
      <c r="F243" s="212"/>
      <c r="G243" s="213"/>
      <c r="H243" s="213"/>
      <c r="I243" s="213"/>
      <c r="J243" s="212"/>
      <c r="K243" s="213"/>
      <c r="L243" s="213"/>
      <c r="M243" s="213"/>
      <c r="N243" s="212"/>
      <c r="O243" s="213"/>
      <c r="P243" s="213"/>
      <c r="Q243" s="213"/>
      <c r="R243" s="213"/>
      <c r="S243" s="214"/>
      <c r="T243" s="214"/>
      <c r="U243" s="214"/>
      <c r="V243" s="214"/>
      <c r="W243" s="214"/>
      <c r="X243" s="214"/>
      <c r="Y243" s="214"/>
      <c r="Z243" s="214"/>
      <c r="AA243" s="214"/>
    </row>
    <row r="244" spans="1:27" ht="15.75" customHeight="1" x14ac:dyDescent="0.2">
      <c r="A244" s="214"/>
      <c r="B244" s="214"/>
      <c r="C244" s="213"/>
      <c r="D244" s="226"/>
      <c r="E244" s="226"/>
      <c r="F244" s="212"/>
      <c r="G244" s="213"/>
      <c r="H244" s="213"/>
      <c r="I244" s="213"/>
      <c r="J244" s="212"/>
      <c r="K244" s="213"/>
      <c r="L244" s="213"/>
      <c r="M244" s="213"/>
      <c r="N244" s="212"/>
      <c r="O244" s="213"/>
      <c r="P244" s="213"/>
      <c r="Q244" s="213"/>
      <c r="R244" s="213"/>
      <c r="S244" s="214"/>
      <c r="T244" s="214"/>
      <c r="U244" s="214"/>
      <c r="V244" s="214"/>
      <c r="W244" s="214"/>
      <c r="X244" s="214"/>
      <c r="Y244" s="214"/>
      <c r="Z244" s="214"/>
      <c r="AA244" s="214"/>
    </row>
    <row r="245" spans="1:27" ht="15.75" customHeight="1" x14ac:dyDescent="0.2">
      <c r="A245" s="214"/>
      <c r="B245" s="214"/>
      <c r="C245" s="213"/>
      <c r="D245" s="226"/>
      <c r="E245" s="226"/>
      <c r="F245" s="212"/>
      <c r="G245" s="213"/>
      <c r="H245" s="213"/>
      <c r="I245" s="213"/>
      <c r="J245" s="212"/>
      <c r="K245" s="213"/>
      <c r="L245" s="213"/>
      <c r="M245" s="213"/>
      <c r="N245" s="212"/>
      <c r="O245" s="213"/>
      <c r="P245" s="213"/>
      <c r="Q245" s="213"/>
      <c r="R245" s="213"/>
      <c r="S245" s="214"/>
      <c r="T245" s="214"/>
      <c r="U245" s="214"/>
      <c r="V245" s="214"/>
      <c r="W245" s="214"/>
      <c r="X245" s="214"/>
      <c r="Y245" s="214"/>
      <c r="Z245" s="214"/>
      <c r="AA245" s="214"/>
    </row>
    <row r="246" spans="1:27" ht="15.75" customHeight="1" x14ac:dyDescent="0.2">
      <c r="A246" s="214"/>
      <c r="B246" s="214"/>
      <c r="C246" s="213"/>
      <c r="D246" s="226"/>
      <c r="E246" s="226"/>
      <c r="F246" s="212"/>
      <c r="G246" s="213"/>
      <c r="H246" s="213"/>
      <c r="I246" s="213"/>
      <c r="J246" s="212"/>
      <c r="K246" s="213"/>
      <c r="L246" s="213"/>
      <c r="M246" s="213"/>
      <c r="N246" s="212"/>
      <c r="O246" s="213"/>
      <c r="P246" s="213"/>
      <c r="Q246" s="213"/>
      <c r="R246" s="213"/>
      <c r="S246" s="214"/>
      <c r="T246" s="214"/>
      <c r="U246" s="214"/>
      <c r="V246" s="214"/>
      <c r="W246" s="214"/>
      <c r="X246" s="214"/>
      <c r="Y246" s="214"/>
      <c r="Z246" s="214"/>
      <c r="AA246" s="214"/>
    </row>
    <row r="247" spans="1:27" ht="15.75" customHeight="1" x14ac:dyDescent="0.2">
      <c r="A247" s="214"/>
      <c r="B247" s="214"/>
      <c r="C247" s="213"/>
      <c r="D247" s="226"/>
      <c r="E247" s="226"/>
      <c r="F247" s="212"/>
      <c r="G247" s="213"/>
      <c r="H247" s="213"/>
      <c r="I247" s="213"/>
      <c r="J247" s="212"/>
      <c r="K247" s="213"/>
      <c r="L247" s="213"/>
      <c r="M247" s="213"/>
      <c r="N247" s="212"/>
      <c r="O247" s="213"/>
      <c r="P247" s="213"/>
      <c r="Q247" s="213"/>
      <c r="R247" s="213"/>
      <c r="S247" s="214"/>
      <c r="T247" s="214"/>
      <c r="U247" s="214"/>
      <c r="V247" s="214"/>
      <c r="W247" s="214"/>
      <c r="X247" s="214"/>
      <c r="Y247" s="214"/>
      <c r="Z247" s="214"/>
      <c r="AA247" s="214"/>
    </row>
    <row r="248" spans="1:27" ht="15.75" customHeight="1" x14ac:dyDescent="0.2">
      <c r="A248" s="214"/>
      <c r="B248" s="214"/>
      <c r="C248" s="213"/>
      <c r="D248" s="226"/>
      <c r="E248" s="226"/>
      <c r="F248" s="212"/>
      <c r="G248" s="213"/>
      <c r="H248" s="213"/>
      <c r="I248" s="213"/>
      <c r="J248" s="212"/>
      <c r="K248" s="213"/>
      <c r="L248" s="213"/>
      <c r="M248" s="213"/>
      <c r="N248" s="212"/>
      <c r="O248" s="213"/>
      <c r="P248" s="213"/>
      <c r="Q248" s="213"/>
      <c r="R248" s="213"/>
      <c r="S248" s="214"/>
      <c r="T248" s="214"/>
      <c r="U248" s="214"/>
      <c r="V248" s="214"/>
      <c r="W248" s="214"/>
      <c r="X248" s="214"/>
      <c r="Y248" s="214"/>
      <c r="Z248" s="214"/>
      <c r="AA248" s="214"/>
    </row>
    <row r="249" spans="1:27" ht="15.75" customHeight="1" x14ac:dyDescent="0.2">
      <c r="A249" s="214"/>
      <c r="B249" s="214"/>
      <c r="C249" s="213"/>
      <c r="D249" s="226"/>
      <c r="E249" s="226"/>
      <c r="F249" s="212"/>
      <c r="G249" s="213"/>
      <c r="H249" s="213"/>
      <c r="I249" s="213"/>
      <c r="J249" s="212"/>
      <c r="K249" s="213"/>
      <c r="L249" s="213"/>
      <c r="M249" s="213"/>
      <c r="N249" s="212"/>
      <c r="O249" s="213"/>
      <c r="P249" s="213"/>
      <c r="Q249" s="213"/>
      <c r="R249" s="213"/>
      <c r="S249" s="214"/>
      <c r="T249" s="214"/>
      <c r="U249" s="214"/>
      <c r="V249" s="214"/>
      <c r="W249" s="214"/>
      <c r="X249" s="214"/>
      <c r="Y249" s="214"/>
      <c r="Z249" s="214"/>
      <c r="AA249" s="214"/>
    </row>
    <row r="250" spans="1:27" ht="15.75" customHeight="1" x14ac:dyDescent="0.2">
      <c r="A250" s="214"/>
      <c r="B250" s="214"/>
      <c r="C250" s="213"/>
      <c r="D250" s="226"/>
      <c r="E250" s="226"/>
      <c r="F250" s="212"/>
      <c r="G250" s="213"/>
      <c r="H250" s="213"/>
      <c r="I250" s="213"/>
      <c r="J250" s="212"/>
      <c r="K250" s="213"/>
      <c r="L250" s="213"/>
      <c r="M250" s="213"/>
      <c r="N250" s="212"/>
      <c r="O250" s="213"/>
      <c r="P250" s="213"/>
      <c r="Q250" s="213"/>
      <c r="R250" s="213"/>
      <c r="S250" s="214"/>
      <c r="T250" s="214"/>
      <c r="U250" s="214"/>
      <c r="V250" s="214"/>
      <c r="W250" s="214"/>
      <c r="X250" s="214"/>
      <c r="Y250" s="214"/>
      <c r="Z250" s="214"/>
      <c r="AA250" s="214"/>
    </row>
    <row r="251" spans="1:27" ht="15.75" customHeight="1" x14ac:dyDescent="0.2">
      <c r="A251" s="214"/>
      <c r="B251" s="214"/>
      <c r="C251" s="213"/>
      <c r="D251" s="226"/>
      <c r="E251" s="226"/>
      <c r="F251" s="212"/>
      <c r="G251" s="213"/>
      <c r="H251" s="213"/>
      <c r="I251" s="213"/>
      <c r="J251" s="212"/>
      <c r="K251" s="213"/>
      <c r="L251" s="213"/>
      <c r="M251" s="213"/>
      <c r="N251" s="212"/>
      <c r="O251" s="213"/>
      <c r="P251" s="213"/>
      <c r="Q251" s="213"/>
      <c r="R251" s="213"/>
      <c r="S251" s="214"/>
      <c r="T251" s="214"/>
      <c r="U251" s="214"/>
      <c r="V251" s="214"/>
      <c r="W251" s="214"/>
      <c r="X251" s="214"/>
      <c r="Y251" s="214"/>
      <c r="Z251" s="214"/>
      <c r="AA251" s="214"/>
    </row>
    <row r="252" spans="1:27" ht="15.75" customHeight="1" x14ac:dyDescent="0.2">
      <c r="A252" s="214"/>
      <c r="B252" s="214"/>
      <c r="C252" s="213"/>
      <c r="D252" s="226"/>
      <c r="E252" s="226"/>
      <c r="F252" s="212"/>
      <c r="G252" s="213"/>
      <c r="H252" s="213"/>
      <c r="I252" s="213"/>
      <c r="J252" s="212"/>
      <c r="K252" s="213"/>
      <c r="L252" s="213"/>
      <c r="M252" s="213"/>
      <c r="N252" s="212"/>
      <c r="O252" s="213"/>
      <c r="P252" s="213"/>
      <c r="Q252" s="213"/>
      <c r="R252" s="213"/>
      <c r="S252" s="214"/>
      <c r="T252" s="214"/>
      <c r="U252" s="214"/>
      <c r="V252" s="214"/>
      <c r="W252" s="214"/>
      <c r="X252" s="214"/>
      <c r="Y252" s="214"/>
      <c r="Z252" s="214"/>
      <c r="AA252" s="214"/>
    </row>
    <row r="253" spans="1:27" ht="15.75" customHeight="1" x14ac:dyDescent="0.2">
      <c r="A253" s="214"/>
      <c r="B253" s="214"/>
      <c r="C253" s="213"/>
      <c r="D253" s="226"/>
      <c r="E253" s="226"/>
      <c r="F253" s="212"/>
      <c r="G253" s="213"/>
      <c r="H253" s="213"/>
      <c r="I253" s="213"/>
      <c r="J253" s="212"/>
      <c r="K253" s="213"/>
      <c r="L253" s="213"/>
      <c r="M253" s="213"/>
      <c r="N253" s="212"/>
      <c r="O253" s="213"/>
      <c r="P253" s="213"/>
      <c r="Q253" s="213"/>
      <c r="R253" s="213"/>
      <c r="S253" s="214"/>
      <c r="T253" s="214"/>
      <c r="U253" s="214"/>
      <c r="V253" s="214"/>
      <c r="W253" s="214"/>
      <c r="X253" s="214"/>
      <c r="Y253" s="214"/>
      <c r="Z253" s="214"/>
      <c r="AA253" s="214"/>
    </row>
    <row r="254" spans="1:27" ht="15.75" customHeight="1" x14ac:dyDescent="0.2">
      <c r="A254" s="214"/>
      <c r="B254" s="214"/>
      <c r="C254" s="213"/>
      <c r="D254" s="226"/>
      <c r="E254" s="226"/>
      <c r="F254" s="212"/>
      <c r="G254" s="213"/>
      <c r="H254" s="213"/>
      <c r="I254" s="213"/>
      <c r="J254" s="212"/>
      <c r="K254" s="213"/>
      <c r="L254" s="213"/>
      <c r="M254" s="213"/>
      <c r="N254" s="212"/>
      <c r="O254" s="213"/>
      <c r="P254" s="213"/>
      <c r="Q254" s="213"/>
      <c r="R254" s="213"/>
      <c r="S254" s="214"/>
      <c r="T254" s="214"/>
      <c r="U254" s="214"/>
      <c r="V254" s="214"/>
      <c r="W254" s="214"/>
      <c r="X254" s="214"/>
      <c r="Y254" s="214"/>
      <c r="Z254" s="214"/>
      <c r="AA254" s="214"/>
    </row>
    <row r="255" spans="1:27" ht="15.75" customHeight="1" x14ac:dyDescent="0.2">
      <c r="A255" s="214"/>
      <c r="B255" s="214"/>
      <c r="C255" s="213"/>
      <c r="D255" s="226"/>
      <c r="E255" s="226"/>
      <c r="F255" s="212"/>
      <c r="G255" s="213"/>
      <c r="H255" s="213"/>
      <c r="I255" s="213"/>
      <c r="J255" s="212"/>
      <c r="K255" s="213"/>
      <c r="L255" s="213"/>
      <c r="M255" s="213"/>
      <c r="N255" s="212"/>
      <c r="O255" s="213"/>
      <c r="P255" s="213"/>
      <c r="Q255" s="213"/>
      <c r="R255" s="213"/>
      <c r="S255" s="214"/>
      <c r="T255" s="214"/>
      <c r="U255" s="214"/>
      <c r="V255" s="214"/>
      <c r="W255" s="214"/>
      <c r="X255" s="214"/>
      <c r="Y255" s="214"/>
      <c r="Z255" s="214"/>
      <c r="AA255" s="214"/>
    </row>
    <row r="256" spans="1:27" ht="15.75" customHeight="1" x14ac:dyDescent="0.2">
      <c r="A256" s="214"/>
      <c r="B256" s="214"/>
      <c r="C256" s="213"/>
      <c r="D256" s="226"/>
      <c r="E256" s="226"/>
      <c r="F256" s="212"/>
      <c r="G256" s="213"/>
      <c r="H256" s="213"/>
      <c r="I256" s="213"/>
      <c r="J256" s="212"/>
      <c r="K256" s="213"/>
      <c r="L256" s="213"/>
      <c r="M256" s="213"/>
      <c r="N256" s="212"/>
      <c r="O256" s="213"/>
      <c r="P256" s="213"/>
      <c r="Q256" s="213"/>
      <c r="R256" s="213"/>
      <c r="S256" s="214"/>
      <c r="T256" s="214"/>
      <c r="U256" s="214"/>
      <c r="V256" s="214"/>
      <c r="W256" s="214"/>
      <c r="X256" s="214"/>
      <c r="Y256" s="214"/>
      <c r="Z256" s="214"/>
      <c r="AA256" s="214"/>
    </row>
    <row r="257" spans="1:27" ht="15.75" customHeight="1" x14ac:dyDescent="0.2">
      <c r="A257" s="214"/>
      <c r="B257" s="214"/>
      <c r="C257" s="213"/>
      <c r="D257" s="226"/>
      <c r="E257" s="226"/>
      <c r="F257" s="212"/>
      <c r="G257" s="213"/>
      <c r="H257" s="213"/>
      <c r="I257" s="213"/>
      <c r="J257" s="212"/>
      <c r="K257" s="213"/>
      <c r="L257" s="213"/>
      <c r="M257" s="213"/>
      <c r="N257" s="212"/>
      <c r="O257" s="213"/>
      <c r="P257" s="213"/>
      <c r="Q257" s="213"/>
      <c r="R257" s="213"/>
      <c r="S257" s="214"/>
      <c r="T257" s="214"/>
      <c r="U257" s="214"/>
      <c r="V257" s="214"/>
      <c r="W257" s="214"/>
      <c r="X257" s="214"/>
      <c r="Y257" s="214"/>
      <c r="Z257" s="214"/>
      <c r="AA257" s="214"/>
    </row>
    <row r="258" spans="1:27" ht="15.75" customHeight="1" x14ac:dyDescent="0.2">
      <c r="A258" s="214"/>
      <c r="B258" s="214"/>
      <c r="C258" s="213"/>
      <c r="D258" s="226"/>
      <c r="E258" s="226"/>
      <c r="F258" s="212"/>
      <c r="G258" s="213"/>
      <c r="H258" s="213"/>
      <c r="I258" s="213"/>
      <c r="J258" s="212"/>
      <c r="K258" s="213"/>
      <c r="L258" s="213"/>
      <c r="M258" s="213"/>
      <c r="N258" s="212"/>
      <c r="O258" s="213"/>
      <c r="P258" s="213"/>
      <c r="Q258" s="213"/>
      <c r="R258" s="213"/>
      <c r="S258" s="214"/>
      <c r="T258" s="214"/>
      <c r="U258" s="214"/>
      <c r="V258" s="214"/>
      <c r="W258" s="214"/>
      <c r="X258" s="214"/>
      <c r="Y258" s="214"/>
      <c r="Z258" s="214"/>
      <c r="AA258" s="214"/>
    </row>
    <row r="259" spans="1:27" ht="15.75" customHeight="1" x14ac:dyDescent="0.2">
      <c r="A259" s="214"/>
      <c r="B259" s="214"/>
      <c r="C259" s="213"/>
      <c r="D259" s="226"/>
      <c r="E259" s="226"/>
      <c r="F259" s="212"/>
      <c r="G259" s="213"/>
      <c r="H259" s="213"/>
      <c r="I259" s="213"/>
      <c r="J259" s="212"/>
      <c r="K259" s="213"/>
      <c r="L259" s="213"/>
      <c r="M259" s="213"/>
      <c r="N259" s="212"/>
      <c r="O259" s="213"/>
      <c r="P259" s="213"/>
      <c r="Q259" s="213"/>
      <c r="R259" s="213"/>
      <c r="S259" s="214"/>
      <c r="T259" s="214"/>
      <c r="U259" s="214"/>
      <c r="V259" s="214"/>
      <c r="W259" s="214"/>
      <c r="X259" s="214"/>
      <c r="Y259" s="214"/>
      <c r="Z259" s="214"/>
      <c r="AA259" s="214"/>
    </row>
    <row r="260" spans="1:27" ht="15.75" customHeight="1" x14ac:dyDescent="0.2">
      <c r="A260" s="214"/>
      <c r="B260" s="214"/>
      <c r="C260" s="213"/>
      <c r="D260" s="226"/>
      <c r="E260" s="226"/>
      <c r="F260" s="212"/>
      <c r="G260" s="213"/>
      <c r="H260" s="213"/>
      <c r="I260" s="213"/>
      <c r="J260" s="212"/>
      <c r="K260" s="213"/>
      <c r="L260" s="213"/>
      <c r="M260" s="213"/>
      <c r="N260" s="212"/>
      <c r="O260" s="213"/>
      <c r="P260" s="213"/>
      <c r="Q260" s="213"/>
      <c r="R260" s="213"/>
      <c r="S260" s="214"/>
      <c r="T260" s="214"/>
      <c r="U260" s="214"/>
      <c r="V260" s="214"/>
      <c r="W260" s="214"/>
      <c r="X260" s="214"/>
      <c r="Y260" s="214"/>
      <c r="Z260" s="214"/>
      <c r="AA260" s="214"/>
    </row>
    <row r="261" spans="1:27" ht="15.75" customHeight="1" x14ac:dyDescent="0.2">
      <c r="A261" s="214"/>
      <c r="B261" s="214"/>
      <c r="C261" s="213"/>
      <c r="D261" s="226"/>
      <c r="E261" s="226"/>
      <c r="F261" s="212"/>
      <c r="G261" s="213"/>
      <c r="H261" s="213"/>
      <c r="I261" s="213"/>
      <c r="J261" s="212"/>
      <c r="K261" s="213"/>
      <c r="L261" s="213"/>
      <c r="M261" s="213"/>
      <c r="N261" s="212"/>
      <c r="O261" s="213"/>
      <c r="P261" s="213"/>
      <c r="Q261" s="213"/>
      <c r="R261" s="213"/>
      <c r="S261" s="214"/>
      <c r="T261" s="214"/>
      <c r="U261" s="214"/>
      <c r="V261" s="214"/>
      <c r="W261" s="214"/>
      <c r="X261" s="214"/>
      <c r="Y261" s="214"/>
      <c r="Z261" s="214"/>
      <c r="AA261" s="214"/>
    </row>
    <row r="262" spans="1:27" ht="15.75" customHeight="1" x14ac:dyDescent="0.2">
      <c r="A262" s="214"/>
      <c r="B262" s="214"/>
      <c r="C262" s="213"/>
      <c r="D262" s="226"/>
      <c r="E262" s="226"/>
      <c r="F262" s="212"/>
      <c r="G262" s="213"/>
      <c r="H262" s="213"/>
      <c r="I262" s="213"/>
      <c r="J262" s="212"/>
      <c r="K262" s="213"/>
      <c r="L262" s="213"/>
      <c r="M262" s="213"/>
      <c r="N262" s="212"/>
      <c r="O262" s="213"/>
      <c r="P262" s="213"/>
      <c r="Q262" s="213"/>
      <c r="R262" s="213"/>
      <c r="S262" s="214"/>
      <c r="T262" s="214"/>
      <c r="U262" s="214"/>
      <c r="V262" s="214"/>
      <c r="W262" s="214"/>
      <c r="X262" s="214"/>
      <c r="Y262" s="214"/>
      <c r="Z262" s="214"/>
      <c r="AA262" s="214"/>
    </row>
    <row r="263" spans="1:27" ht="15.75" customHeight="1" x14ac:dyDescent="0.2">
      <c r="A263" s="214"/>
      <c r="B263" s="214"/>
      <c r="C263" s="213"/>
      <c r="D263" s="226"/>
      <c r="E263" s="226"/>
      <c r="F263" s="212"/>
      <c r="G263" s="213"/>
      <c r="H263" s="213"/>
      <c r="I263" s="213"/>
      <c r="J263" s="212"/>
      <c r="K263" s="213"/>
      <c r="L263" s="213"/>
      <c r="M263" s="213"/>
      <c r="N263" s="212"/>
      <c r="O263" s="213"/>
      <c r="P263" s="213"/>
      <c r="Q263" s="213"/>
      <c r="R263" s="213"/>
      <c r="S263" s="214"/>
      <c r="T263" s="214"/>
      <c r="U263" s="214"/>
      <c r="V263" s="214"/>
      <c r="W263" s="214"/>
      <c r="X263" s="214"/>
      <c r="Y263" s="214"/>
      <c r="Z263" s="214"/>
      <c r="AA263" s="214"/>
    </row>
    <row r="264" spans="1:27" ht="15.75" customHeight="1" x14ac:dyDescent="0.2">
      <c r="A264" s="214"/>
      <c r="B264" s="214"/>
      <c r="C264" s="213"/>
      <c r="D264" s="226"/>
      <c r="E264" s="226"/>
      <c r="F264" s="212"/>
      <c r="G264" s="213"/>
      <c r="H264" s="213"/>
      <c r="I264" s="213"/>
      <c r="J264" s="212"/>
      <c r="K264" s="213"/>
      <c r="L264" s="213"/>
      <c r="M264" s="213"/>
      <c r="N264" s="212"/>
      <c r="O264" s="213"/>
      <c r="P264" s="213"/>
      <c r="Q264" s="213"/>
      <c r="R264" s="213"/>
      <c r="S264" s="214"/>
      <c r="T264" s="214"/>
      <c r="U264" s="214"/>
      <c r="V264" s="214"/>
      <c r="W264" s="214"/>
      <c r="X264" s="214"/>
      <c r="Y264" s="214"/>
      <c r="Z264" s="214"/>
      <c r="AA264" s="214"/>
    </row>
    <row r="265" spans="1:27" ht="15.75" customHeight="1" x14ac:dyDescent="0.2">
      <c r="A265" s="214"/>
      <c r="B265" s="214"/>
      <c r="C265" s="213"/>
      <c r="D265" s="226"/>
      <c r="E265" s="226"/>
      <c r="F265" s="212"/>
      <c r="G265" s="213"/>
      <c r="H265" s="213"/>
      <c r="I265" s="213"/>
      <c r="J265" s="212"/>
      <c r="K265" s="213"/>
      <c r="L265" s="213"/>
      <c r="M265" s="213"/>
      <c r="N265" s="212"/>
      <c r="O265" s="213"/>
      <c r="P265" s="213"/>
      <c r="Q265" s="213"/>
      <c r="R265" s="213"/>
      <c r="S265" s="214"/>
      <c r="T265" s="214"/>
      <c r="U265" s="214"/>
      <c r="V265" s="214"/>
      <c r="W265" s="214"/>
      <c r="X265" s="214"/>
      <c r="Y265" s="214"/>
      <c r="Z265" s="214"/>
      <c r="AA265" s="214"/>
    </row>
    <row r="266" spans="1:27" ht="15.75" customHeight="1" x14ac:dyDescent="0.2">
      <c r="A266" s="214"/>
      <c r="B266" s="214"/>
      <c r="C266" s="213"/>
      <c r="D266" s="226"/>
      <c r="E266" s="226"/>
      <c r="F266" s="212"/>
      <c r="G266" s="213"/>
      <c r="H266" s="213"/>
      <c r="I266" s="213"/>
      <c r="J266" s="212"/>
      <c r="K266" s="213"/>
      <c r="L266" s="213"/>
      <c r="M266" s="213"/>
      <c r="N266" s="212"/>
      <c r="O266" s="213"/>
      <c r="P266" s="213"/>
      <c r="Q266" s="213"/>
      <c r="R266" s="213"/>
      <c r="S266" s="214"/>
      <c r="T266" s="214"/>
      <c r="U266" s="214"/>
      <c r="V266" s="214"/>
      <c r="W266" s="214"/>
      <c r="X266" s="214"/>
      <c r="Y266" s="214"/>
      <c r="Z266" s="214"/>
      <c r="AA266" s="214"/>
    </row>
    <row r="267" spans="1:27" ht="15.75" customHeight="1" x14ac:dyDescent="0.2">
      <c r="A267" s="214"/>
      <c r="B267" s="214"/>
      <c r="C267" s="213"/>
      <c r="D267" s="226"/>
      <c r="E267" s="226"/>
      <c r="F267" s="212"/>
      <c r="G267" s="213"/>
      <c r="H267" s="213"/>
      <c r="I267" s="213"/>
      <c r="J267" s="212"/>
      <c r="K267" s="213"/>
      <c r="L267" s="213"/>
      <c r="M267" s="213"/>
      <c r="N267" s="212"/>
      <c r="O267" s="213"/>
      <c r="P267" s="213"/>
      <c r="Q267" s="213"/>
      <c r="R267" s="213"/>
      <c r="S267" s="214"/>
      <c r="T267" s="214"/>
      <c r="U267" s="214"/>
      <c r="V267" s="214"/>
      <c r="W267" s="214"/>
      <c r="X267" s="214"/>
      <c r="Y267" s="214"/>
      <c r="Z267" s="214"/>
      <c r="AA267" s="214"/>
    </row>
    <row r="268" spans="1:27" ht="15.75" customHeight="1" x14ac:dyDescent="0.2">
      <c r="A268" s="214"/>
      <c r="B268" s="214"/>
      <c r="C268" s="213"/>
      <c r="D268" s="226"/>
      <c r="E268" s="226"/>
      <c r="F268" s="212"/>
      <c r="G268" s="213"/>
      <c r="H268" s="213"/>
      <c r="I268" s="213"/>
      <c r="J268" s="212"/>
      <c r="K268" s="213"/>
      <c r="L268" s="213"/>
      <c r="M268" s="213"/>
      <c r="N268" s="212"/>
      <c r="O268" s="213"/>
      <c r="P268" s="213"/>
      <c r="Q268" s="213"/>
      <c r="R268" s="213"/>
      <c r="S268" s="214"/>
      <c r="T268" s="214"/>
      <c r="U268" s="214"/>
      <c r="V268" s="214"/>
      <c r="W268" s="214"/>
      <c r="X268" s="214"/>
      <c r="Y268" s="214"/>
      <c r="Z268" s="214"/>
      <c r="AA268" s="214"/>
    </row>
    <row r="269" spans="1:27" ht="15.75" customHeight="1" x14ac:dyDescent="0.2">
      <c r="A269" s="214"/>
      <c r="B269" s="214"/>
      <c r="C269" s="213"/>
      <c r="D269" s="226"/>
      <c r="E269" s="226"/>
      <c r="F269" s="212"/>
      <c r="G269" s="213"/>
      <c r="H269" s="213"/>
      <c r="I269" s="213"/>
      <c r="J269" s="212"/>
      <c r="K269" s="213"/>
      <c r="L269" s="213"/>
      <c r="M269" s="213"/>
      <c r="N269" s="212"/>
      <c r="O269" s="213"/>
      <c r="P269" s="213"/>
      <c r="Q269" s="213"/>
      <c r="R269" s="213"/>
      <c r="S269" s="214"/>
      <c r="T269" s="214"/>
      <c r="U269" s="214"/>
      <c r="V269" s="214"/>
      <c r="W269" s="214"/>
      <c r="X269" s="214"/>
      <c r="Y269" s="214"/>
      <c r="Z269" s="214"/>
      <c r="AA269" s="214"/>
    </row>
    <row r="270" spans="1:27" ht="15.75" customHeight="1" x14ac:dyDescent="0.2">
      <c r="A270" s="214"/>
      <c r="B270" s="214"/>
      <c r="C270" s="213"/>
      <c r="D270" s="226"/>
      <c r="E270" s="226"/>
      <c r="F270" s="212"/>
      <c r="G270" s="213"/>
      <c r="H270" s="213"/>
      <c r="I270" s="213"/>
      <c r="J270" s="212"/>
      <c r="K270" s="213"/>
      <c r="L270" s="213"/>
      <c r="M270" s="213"/>
      <c r="N270" s="212"/>
      <c r="O270" s="213"/>
      <c r="P270" s="213"/>
      <c r="Q270" s="213"/>
      <c r="R270" s="213"/>
      <c r="S270" s="214"/>
      <c r="T270" s="214"/>
      <c r="U270" s="214"/>
      <c r="V270" s="214"/>
      <c r="W270" s="214"/>
      <c r="X270" s="214"/>
      <c r="Y270" s="214"/>
      <c r="Z270" s="214"/>
      <c r="AA270" s="214"/>
    </row>
    <row r="271" spans="1:27" ht="15.75" customHeight="1" x14ac:dyDescent="0.2">
      <c r="A271" s="214"/>
      <c r="B271" s="214"/>
      <c r="C271" s="213"/>
      <c r="D271" s="226"/>
      <c r="E271" s="226"/>
      <c r="F271" s="212"/>
      <c r="G271" s="213"/>
      <c r="H271" s="213"/>
      <c r="I271" s="213"/>
      <c r="J271" s="212"/>
      <c r="K271" s="213"/>
      <c r="L271" s="213"/>
      <c r="M271" s="213"/>
      <c r="N271" s="212"/>
      <c r="O271" s="213"/>
      <c r="P271" s="213"/>
      <c r="Q271" s="213"/>
      <c r="R271" s="213"/>
      <c r="S271" s="214"/>
      <c r="T271" s="214"/>
      <c r="U271" s="214"/>
      <c r="V271" s="214"/>
      <c r="W271" s="214"/>
      <c r="X271" s="214"/>
      <c r="Y271" s="214"/>
      <c r="Z271" s="214"/>
      <c r="AA271" s="214"/>
    </row>
    <row r="272" spans="1:27" ht="15.75" customHeight="1" x14ac:dyDescent="0.2">
      <c r="A272" s="214"/>
      <c r="B272" s="214"/>
      <c r="C272" s="213"/>
      <c r="D272" s="226"/>
      <c r="E272" s="226"/>
      <c r="F272" s="212"/>
      <c r="G272" s="213"/>
      <c r="H272" s="213"/>
      <c r="I272" s="213"/>
      <c r="J272" s="212"/>
      <c r="K272" s="213"/>
      <c r="L272" s="213"/>
      <c r="M272" s="213"/>
      <c r="N272" s="212"/>
      <c r="O272" s="213"/>
      <c r="P272" s="213"/>
      <c r="Q272" s="213"/>
      <c r="R272" s="213"/>
      <c r="S272" s="214"/>
      <c r="T272" s="214"/>
      <c r="U272" s="214"/>
      <c r="V272" s="214"/>
      <c r="W272" s="214"/>
      <c r="X272" s="214"/>
      <c r="Y272" s="214"/>
      <c r="Z272" s="214"/>
      <c r="AA272" s="214"/>
    </row>
    <row r="273" spans="1:27" ht="15.75" customHeight="1" x14ac:dyDescent="0.2">
      <c r="A273" s="214"/>
      <c r="B273" s="214"/>
      <c r="C273" s="213"/>
      <c r="D273" s="226"/>
      <c r="E273" s="226"/>
      <c r="F273" s="212"/>
      <c r="G273" s="213"/>
      <c r="H273" s="213"/>
      <c r="I273" s="213"/>
      <c r="J273" s="212"/>
      <c r="K273" s="213"/>
      <c r="L273" s="213"/>
      <c r="M273" s="213"/>
      <c r="N273" s="212"/>
      <c r="O273" s="213"/>
      <c r="P273" s="213"/>
      <c r="Q273" s="213"/>
      <c r="R273" s="213"/>
      <c r="S273" s="214"/>
      <c r="T273" s="214"/>
      <c r="U273" s="214"/>
      <c r="V273" s="214"/>
      <c r="W273" s="214"/>
      <c r="X273" s="214"/>
      <c r="Y273" s="214"/>
      <c r="Z273" s="214"/>
      <c r="AA273" s="214"/>
    </row>
    <row r="274" spans="1:27" ht="15.75" customHeight="1" x14ac:dyDescent="0.2">
      <c r="A274" s="214"/>
      <c r="B274" s="214"/>
      <c r="C274" s="213"/>
      <c r="D274" s="226"/>
      <c r="E274" s="226"/>
      <c r="F274" s="212"/>
      <c r="G274" s="213"/>
      <c r="H274" s="213"/>
      <c r="I274" s="213"/>
      <c r="J274" s="212"/>
      <c r="K274" s="213"/>
      <c r="L274" s="213"/>
      <c r="M274" s="213"/>
      <c r="N274" s="212"/>
      <c r="O274" s="213"/>
      <c r="P274" s="213"/>
      <c r="Q274" s="213"/>
      <c r="R274" s="213"/>
      <c r="S274" s="214"/>
      <c r="T274" s="214"/>
      <c r="U274" s="214"/>
      <c r="V274" s="214"/>
      <c r="W274" s="214"/>
      <c r="X274" s="214"/>
      <c r="Y274" s="214"/>
      <c r="Z274" s="214"/>
      <c r="AA274" s="214"/>
    </row>
    <row r="275" spans="1:27" ht="15.75" customHeight="1" x14ac:dyDescent="0.2">
      <c r="A275" s="214"/>
      <c r="B275" s="214"/>
      <c r="C275" s="213"/>
      <c r="D275" s="226"/>
      <c r="E275" s="226"/>
      <c r="F275" s="212"/>
      <c r="G275" s="213"/>
      <c r="H275" s="213"/>
      <c r="I275" s="213"/>
      <c r="J275" s="212"/>
      <c r="K275" s="213"/>
      <c r="L275" s="213"/>
      <c r="M275" s="213"/>
      <c r="N275" s="212"/>
      <c r="O275" s="213"/>
      <c r="P275" s="213"/>
      <c r="Q275" s="213"/>
      <c r="R275" s="213"/>
      <c r="S275" s="214"/>
      <c r="T275" s="214"/>
      <c r="U275" s="214"/>
      <c r="V275" s="214"/>
      <c r="W275" s="214"/>
      <c r="X275" s="214"/>
      <c r="Y275" s="214"/>
      <c r="Z275" s="214"/>
      <c r="AA275" s="214"/>
    </row>
    <row r="276" spans="1:27" ht="15.75" customHeight="1" x14ac:dyDescent="0.2">
      <c r="A276" s="214"/>
      <c r="B276" s="214"/>
      <c r="C276" s="213"/>
      <c r="D276" s="226"/>
      <c r="E276" s="226"/>
      <c r="F276" s="212"/>
      <c r="G276" s="213"/>
      <c r="H276" s="213"/>
      <c r="I276" s="213"/>
      <c r="J276" s="212"/>
      <c r="K276" s="213"/>
      <c r="L276" s="213"/>
      <c r="M276" s="213"/>
      <c r="N276" s="212"/>
      <c r="O276" s="213"/>
      <c r="P276" s="213"/>
      <c r="Q276" s="213"/>
      <c r="R276" s="213"/>
      <c r="S276" s="214"/>
      <c r="T276" s="214"/>
      <c r="U276" s="214"/>
      <c r="V276" s="214"/>
      <c r="W276" s="214"/>
      <c r="X276" s="214"/>
      <c r="Y276" s="214"/>
      <c r="Z276" s="214"/>
      <c r="AA276" s="214"/>
    </row>
    <row r="277" spans="1:27" ht="15.75" customHeight="1" x14ac:dyDescent="0.2">
      <c r="A277" s="214"/>
      <c r="B277" s="214"/>
      <c r="C277" s="213"/>
      <c r="D277" s="226"/>
      <c r="E277" s="226"/>
      <c r="F277" s="212"/>
      <c r="G277" s="213"/>
      <c r="H277" s="213"/>
      <c r="I277" s="213"/>
      <c r="J277" s="212"/>
      <c r="K277" s="213"/>
      <c r="L277" s="213"/>
      <c r="M277" s="213"/>
      <c r="N277" s="212"/>
      <c r="O277" s="213"/>
      <c r="P277" s="213"/>
      <c r="Q277" s="213"/>
      <c r="R277" s="213"/>
      <c r="S277" s="214"/>
      <c r="T277" s="214"/>
      <c r="U277" s="214"/>
      <c r="V277" s="214"/>
      <c r="W277" s="214"/>
      <c r="X277" s="214"/>
      <c r="Y277" s="214"/>
      <c r="Z277" s="214"/>
      <c r="AA277" s="214"/>
    </row>
    <row r="278" spans="1:27" ht="15.75" customHeight="1" x14ac:dyDescent="0.2">
      <c r="A278" s="214"/>
      <c r="B278" s="214"/>
      <c r="C278" s="213"/>
      <c r="D278" s="226"/>
      <c r="E278" s="226"/>
      <c r="F278" s="212"/>
      <c r="G278" s="213"/>
      <c r="H278" s="213"/>
      <c r="I278" s="213"/>
      <c r="J278" s="212"/>
      <c r="K278" s="213"/>
      <c r="L278" s="213"/>
      <c r="M278" s="213"/>
      <c r="N278" s="212"/>
      <c r="O278" s="213"/>
      <c r="P278" s="213"/>
      <c r="Q278" s="213"/>
      <c r="R278" s="213"/>
      <c r="S278" s="214"/>
      <c r="T278" s="214"/>
      <c r="U278" s="214"/>
      <c r="V278" s="214"/>
      <c r="W278" s="214"/>
      <c r="X278" s="214"/>
      <c r="Y278" s="214"/>
      <c r="Z278" s="214"/>
      <c r="AA278" s="214"/>
    </row>
    <row r="279" spans="1:27" ht="15.75" customHeight="1" x14ac:dyDescent="0.2">
      <c r="A279" s="214"/>
      <c r="B279" s="214"/>
      <c r="C279" s="213"/>
      <c r="D279" s="226"/>
      <c r="E279" s="226"/>
      <c r="F279" s="212"/>
      <c r="G279" s="213"/>
      <c r="H279" s="213"/>
      <c r="I279" s="213"/>
      <c r="J279" s="212"/>
      <c r="K279" s="213"/>
      <c r="L279" s="213"/>
      <c r="M279" s="213"/>
      <c r="N279" s="212"/>
      <c r="O279" s="213"/>
      <c r="P279" s="213"/>
      <c r="Q279" s="213"/>
      <c r="R279" s="213"/>
      <c r="S279" s="214"/>
      <c r="T279" s="214"/>
      <c r="U279" s="214"/>
      <c r="V279" s="214"/>
      <c r="W279" s="214"/>
      <c r="X279" s="214"/>
      <c r="Y279" s="214"/>
      <c r="Z279" s="214"/>
      <c r="AA279" s="214"/>
    </row>
    <row r="280" spans="1:27" ht="15.75" customHeight="1" x14ac:dyDescent="0.2">
      <c r="A280" s="214"/>
      <c r="B280" s="214"/>
      <c r="C280" s="213"/>
      <c r="D280" s="226"/>
      <c r="E280" s="226"/>
      <c r="F280" s="212"/>
      <c r="G280" s="213"/>
      <c r="H280" s="213"/>
      <c r="I280" s="213"/>
      <c r="J280" s="212"/>
      <c r="K280" s="213"/>
      <c r="L280" s="213"/>
      <c r="M280" s="213"/>
      <c r="N280" s="212"/>
      <c r="O280" s="213"/>
      <c r="P280" s="213"/>
      <c r="Q280" s="213"/>
      <c r="R280" s="213"/>
      <c r="S280" s="214"/>
      <c r="T280" s="214"/>
      <c r="U280" s="214"/>
      <c r="V280" s="214"/>
      <c r="W280" s="214"/>
      <c r="X280" s="214"/>
      <c r="Y280" s="214"/>
      <c r="Z280" s="214"/>
      <c r="AA280" s="214"/>
    </row>
    <row r="281" spans="1:27" ht="15.75" customHeight="1" x14ac:dyDescent="0.2">
      <c r="A281" s="214"/>
      <c r="B281" s="214"/>
      <c r="C281" s="213"/>
      <c r="D281" s="226"/>
      <c r="E281" s="226"/>
      <c r="F281" s="212"/>
      <c r="G281" s="213"/>
      <c r="H281" s="213"/>
      <c r="I281" s="213"/>
      <c r="J281" s="212"/>
      <c r="K281" s="213"/>
      <c r="L281" s="213"/>
      <c r="M281" s="213"/>
      <c r="N281" s="212"/>
      <c r="O281" s="213"/>
      <c r="P281" s="213"/>
      <c r="Q281" s="213"/>
      <c r="R281" s="213"/>
      <c r="S281" s="214"/>
      <c r="T281" s="214"/>
      <c r="U281" s="214"/>
      <c r="V281" s="214"/>
      <c r="W281" s="214"/>
      <c r="X281" s="214"/>
      <c r="Y281" s="214"/>
      <c r="Z281" s="214"/>
      <c r="AA281" s="214"/>
    </row>
    <row r="282" spans="1:27" ht="15.75" customHeight="1" x14ac:dyDescent="0.2">
      <c r="A282" s="214"/>
      <c r="B282" s="214"/>
      <c r="C282" s="213"/>
      <c r="D282" s="226"/>
      <c r="E282" s="226"/>
      <c r="F282" s="212"/>
      <c r="G282" s="213"/>
      <c r="H282" s="213"/>
      <c r="I282" s="213"/>
      <c r="J282" s="212"/>
      <c r="K282" s="213"/>
      <c r="L282" s="213"/>
      <c r="M282" s="213"/>
      <c r="N282" s="212"/>
      <c r="O282" s="213"/>
      <c r="P282" s="213"/>
      <c r="Q282" s="213"/>
      <c r="R282" s="213"/>
      <c r="S282" s="214"/>
      <c r="T282" s="214"/>
      <c r="U282" s="214"/>
      <c r="V282" s="214"/>
      <c r="W282" s="214"/>
      <c r="X282" s="214"/>
      <c r="Y282" s="214"/>
      <c r="Z282" s="214"/>
      <c r="AA282" s="214"/>
    </row>
    <row r="283" spans="1:27" ht="15.75" customHeight="1" x14ac:dyDescent="0.2">
      <c r="A283" s="214"/>
      <c r="B283" s="214"/>
      <c r="C283" s="213"/>
      <c r="D283" s="226"/>
      <c r="E283" s="226"/>
      <c r="F283" s="212"/>
      <c r="G283" s="213"/>
      <c r="H283" s="213"/>
      <c r="I283" s="213"/>
      <c r="J283" s="212"/>
      <c r="K283" s="213"/>
      <c r="L283" s="213"/>
      <c r="M283" s="213"/>
      <c r="N283" s="212"/>
      <c r="O283" s="213"/>
      <c r="P283" s="213"/>
      <c r="Q283" s="213"/>
      <c r="R283" s="213"/>
      <c r="S283" s="214"/>
      <c r="T283" s="214"/>
      <c r="U283" s="214"/>
      <c r="V283" s="214"/>
      <c r="W283" s="214"/>
      <c r="X283" s="214"/>
      <c r="Y283" s="214"/>
      <c r="Z283" s="214"/>
      <c r="AA283" s="214"/>
    </row>
    <row r="284" spans="1:27" ht="15.75" customHeight="1" x14ac:dyDescent="0.2">
      <c r="A284" s="214"/>
      <c r="B284" s="214"/>
      <c r="C284" s="213"/>
      <c r="D284" s="226"/>
      <c r="E284" s="226"/>
      <c r="F284" s="212"/>
      <c r="G284" s="213"/>
      <c r="H284" s="213"/>
      <c r="I284" s="213"/>
      <c r="J284" s="212"/>
      <c r="K284" s="213"/>
      <c r="L284" s="213"/>
      <c r="M284" s="213"/>
      <c r="N284" s="212"/>
      <c r="O284" s="213"/>
      <c r="P284" s="213"/>
      <c r="Q284" s="213"/>
      <c r="R284" s="213"/>
      <c r="S284" s="214"/>
      <c r="T284" s="214"/>
      <c r="U284" s="214"/>
      <c r="V284" s="214"/>
      <c r="W284" s="214"/>
      <c r="X284" s="214"/>
      <c r="Y284" s="214"/>
      <c r="Z284" s="214"/>
      <c r="AA284" s="214"/>
    </row>
    <row r="285" spans="1:27" ht="15.75" customHeight="1" x14ac:dyDescent="0.2">
      <c r="A285" s="214"/>
      <c r="B285" s="214"/>
      <c r="C285" s="213"/>
      <c r="D285" s="226"/>
      <c r="E285" s="226"/>
      <c r="F285" s="212"/>
      <c r="G285" s="213"/>
      <c r="H285" s="213"/>
      <c r="I285" s="213"/>
      <c r="J285" s="212"/>
      <c r="K285" s="213"/>
      <c r="L285" s="213"/>
      <c r="M285" s="213"/>
      <c r="N285" s="212"/>
      <c r="O285" s="213"/>
      <c r="P285" s="213"/>
      <c r="Q285" s="213"/>
      <c r="R285" s="213"/>
      <c r="S285" s="214"/>
      <c r="T285" s="214"/>
      <c r="U285" s="214"/>
      <c r="V285" s="214"/>
      <c r="W285" s="214"/>
      <c r="X285" s="214"/>
      <c r="Y285" s="214"/>
      <c r="Z285" s="214"/>
      <c r="AA285" s="214"/>
    </row>
    <row r="286" spans="1:27" ht="15.75" customHeight="1" x14ac:dyDescent="0.2">
      <c r="A286" s="214"/>
      <c r="B286" s="214"/>
      <c r="C286" s="213"/>
      <c r="D286" s="226"/>
      <c r="E286" s="226"/>
      <c r="F286" s="212"/>
      <c r="G286" s="213"/>
      <c r="H286" s="213"/>
      <c r="I286" s="213"/>
      <c r="J286" s="212"/>
      <c r="K286" s="213"/>
      <c r="L286" s="213"/>
      <c r="M286" s="213"/>
      <c r="N286" s="212"/>
      <c r="O286" s="213"/>
      <c r="P286" s="213"/>
      <c r="Q286" s="213"/>
      <c r="R286" s="213"/>
      <c r="S286" s="214"/>
      <c r="T286" s="214"/>
      <c r="U286" s="214"/>
      <c r="V286" s="214"/>
      <c r="W286" s="214"/>
      <c r="X286" s="214"/>
      <c r="Y286" s="214"/>
      <c r="Z286" s="214"/>
      <c r="AA286" s="214"/>
    </row>
    <row r="287" spans="1:27" ht="15.75" customHeight="1" x14ac:dyDescent="0.2">
      <c r="A287" s="214"/>
      <c r="B287" s="214"/>
      <c r="C287" s="213"/>
      <c r="D287" s="226"/>
      <c r="E287" s="226"/>
      <c r="F287" s="212"/>
      <c r="G287" s="213"/>
      <c r="H287" s="213"/>
      <c r="I287" s="213"/>
      <c r="J287" s="212"/>
      <c r="K287" s="213"/>
      <c r="L287" s="213"/>
      <c r="M287" s="213"/>
      <c r="N287" s="212"/>
      <c r="O287" s="213"/>
      <c r="P287" s="213"/>
      <c r="Q287" s="213"/>
      <c r="R287" s="213"/>
      <c r="S287" s="214"/>
      <c r="T287" s="214"/>
      <c r="U287" s="214"/>
      <c r="V287" s="214"/>
      <c r="W287" s="214"/>
      <c r="X287" s="214"/>
      <c r="Y287" s="214"/>
      <c r="Z287" s="214"/>
      <c r="AA287" s="214"/>
    </row>
    <row r="288" spans="1:27" ht="15.75" customHeight="1" x14ac:dyDescent="0.2">
      <c r="A288" s="214"/>
      <c r="B288" s="214"/>
      <c r="C288" s="213"/>
      <c r="D288" s="226"/>
      <c r="E288" s="226"/>
      <c r="F288" s="212"/>
      <c r="G288" s="213"/>
      <c r="H288" s="213"/>
      <c r="I288" s="213"/>
      <c r="J288" s="212"/>
      <c r="K288" s="213"/>
      <c r="L288" s="213"/>
      <c r="M288" s="213"/>
      <c r="N288" s="212"/>
      <c r="O288" s="213"/>
      <c r="P288" s="213"/>
      <c r="Q288" s="213"/>
      <c r="R288" s="213"/>
      <c r="S288" s="214"/>
      <c r="T288" s="214"/>
      <c r="U288" s="214"/>
      <c r="V288" s="214"/>
      <c r="W288" s="214"/>
      <c r="X288" s="214"/>
      <c r="Y288" s="214"/>
      <c r="Z288" s="214"/>
      <c r="AA288" s="214"/>
    </row>
    <row r="289" spans="1:27" ht="15.75" customHeight="1" x14ac:dyDescent="0.2">
      <c r="A289" s="214"/>
      <c r="B289" s="214"/>
      <c r="C289" s="213"/>
      <c r="D289" s="226"/>
      <c r="E289" s="226"/>
      <c r="F289" s="212"/>
      <c r="G289" s="213"/>
      <c r="H289" s="213"/>
      <c r="I289" s="213"/>
      <c r="J289" s="212"/>
      <c r="K289" s="213"/>
      <c r="L289" s="213"/>
      <c r="M289" s="213"/>
      <c r="N289" s="212"/>
      <c r="O289" s="213"/>
      <c r="P289" s="213"/>
      <c r="Q289" s="213"/>
      <c r="R289" s="213"/>
      <c r="S289" s="214"/>
      <c r="T289" s="214"/>
      <c r="U289" s="214"/>
      <c r="V289" s="214"/>
      <c r="W289" s="214"/>
      <c r="X289" s="214"/>
      <c r="Y289" s="214"/>
      <c r="Z289" s="214"/>
      <c r="AA289" s="214"/>
    </row>
    <row r="290" spans="1:27" ht="15.75" customHeight="1" x14ac:dyDescent="0.2">
      <c r="A290" s="214"/>
      <c r="B290" s="214"/>
      <c r="C290" s="213"/>
      <c r="D290" s="226"/>
      <c r="E290" s="226"/>
      <c r="F290" s="212"/>
      <c r="G290" s="213"/>
      <c r="H290" s="213"/>
      <c r="I290" s="213"/>
      <c r="J290" s="212"/>
      <c r="K290" s="213"/>
      <c r="L290" s="213"/>
      <c r="M290" s="213"/>
      <c r="N290" s="212"/>
      <c r="O290" s="213"/>
      <c r="P290" s="213"/>
      <c r="Q290" s="213"/>
      <c r="R290" s="213"/>
      <c r="S290" s="214"/>
      <c r="T290" s="214"/>
      <c r="U290" s="214"/>
      <c r="V290" s="214"/>
      <c r="W290" s="214"/>
      <c r="X290" s="214"/>
      <c r="Y290" s="214"/>
      <c r="Z290" s="214"/>
      <c r="AA290" s="214"/>
    </row>
    <row r="291" spans="1:27" ht="15.75" customHeight="1" x14ac:dyDescent="0.2">
      <c r="A291" s="214"/>
      <c r="B291" s="214"/>
      <c r="C291" s="213"/>
      <c r="D291" s="226"/>
      <c r="E291" s="226"/>
      <c r="F291" s="212"/>
      <c r="G291" s="213"/>
      <c r="H291" s="213"/>
      <c r="I291" s="213"/>
      <c r="J291" s="212"/>
      <c r="K291" s="213"/>
      <c r="L291" s="213"/>
      <c r="M291" s="213"/>
      <c r="N291" s="212"/>
      <c r="O291" s="213"/>
      <c r="P291" s="213"/>
      <c r="Q291" s="213"/>
      <c r="R291" s="213"/>
      <c r="S291" s="214"/>
      <c r="T291" s="214"/>
      <c r="U291" s="214"/>
      <c r="V291" s="214"/>
      <c r="W291" s="214"/>
      <c r="X291" s="214"/>
      <c r="Y291" s="214"/>
      <c r="Z291" s="214"/>
      <c r="AA291" s="214"/>
    </row>
    <row r="292" spans="1:27" ht="15.75" customHeight="1" x14ac:dyDescent="0.2">
      <c r="A292" s="214"/>
      <c r="B292" s="214"/>
      <c r="C292" s="213"/>
      <c r="D292" s="226"/>
      <c r="E292" s="226"/>
      <c r="F292" s="212"/>
      <c r="G292" s="213"/>
      <c r="H292" s="213"/>
      <c r="I292" s="213"/>
      <c r="J292" s="212"/>
      <c r="K292" s="213"/>
      <c r="L292" s="213"/>
      <c r="M292" s="213"/>
      <c r="N292" s="212"/>
      <c r="O292" s="213"/>
      <c r="P292" s="213"/>
      <c r="Q292" s="213"/>
      <c r="R292" s="213"/>
      <c r="S292" s="214"/>
      <c r="T292" s="214"/>
      <c r="U292" s="214"/>
      <c r="V292" s="214"/>
      <c r="W292" s="214"/>
      <c r="X292" s="214"/>
      <c r="Y292" s="214"/>
      <c r="Z292" s="214"/>
      <c r="AA292" s="214"/>
    </row>
    <row r="293" spans="1:27" ht="15.75" customHeight="1" x14ac:dyDescent="0.2">
      <c r="A293" s="214"/>
      <c r="B293" s="214"/>
      <c r="C293" s="213"/>
      <c r="D293" s="226"/>
      <c r="E293" s="226"/>
      <c r="F293" s="212"/>
      <c r="G293" s="213"/>
      <c r="H293" s="213"/>
      <c r="I293" s="213"/>
      <c r="J293" s="212"/>
      <c r="K293" s="213"/>
      <c r="L293" s="213"/>
      <c r="M293" s="213"/>
      <c r="N293" s="212"/>
      <c r="O293" s="213"/>
      <c r="P293" s="213"/>
      <c r="Q293" s="213"/>
      <c r="R293" s="213"/>
      <c r="S293" s="214"/>
      <c r="T293" s="214"/>
      <c r="U293" s="214"/>
      <c r="V293" s="214"/>
      <c r="W293" s="214"/>
      <c r="X293" s="214"/>
      <c r="Y293" s="214"/>
      <c r="Z293" s="214"/>
      <c r="AA293" s="214"/>
    </row>
    <row r="294" spans="1:27" ht="15.75" customHeight="1" x14ac:dyDescent="0.2">
      <c r="A294" s="214"/>
      <c r="B294" s="214"/>
      <c r="C294" s="213"/>
      <c r="D294" s="226"/>
      <c r="E294" s="226"/>
      <c r="F294" s="212"/>
      <c r="G294" s="213"/>
      <c r="H294" s="213"/>
      <c r="I294" s="213"/>
      <c r="J294" s="212"/>
      <c r="K294" s="213"/>
      <c r="L294" s="213"/>
      <c r="M294" s="213"/>
      <c r="N294" s="212"/>
      <c r="O294" s="213"/>
      <c r="P294" s="213"/>
      <c r="Q294" s="213"/>
      <c r="R294" s="213"/>
      <c r="S294" s="214"/>
      <c r="T294" s="214"/>
      <c r="U294" s="214"/>
      <c r="V294" s="214"/>
      <c r="W294" s="214"/>
      <c r="X294" s="214"/>
      <c r="Y294" s="214"/>
      <c r="Z294" s="214"/>
      <c r="AA294" s="214"/>
    </row>
    <row r="295" spans="1:27" ht="15.75" customHeight="1" x14ac:dyDescent="0.2">
      <c r="A295" s="214"/>
      <c r="B295" s="214"/>
      <c r="C295" s="213"/>
      <c r="D295" s="226"/>
      <c r="E295" s="226"/>
      <c r="F295" s="212"/>
      <c r="G295" s="213"/>
      <c r="H295" s="213"/>
      <c r="I295" s="213"/>
      <c r="J295" s="212"/>
      <c r="K295" s="213"/>
      <c r="L295" s="213"/>
      <c r="M295" s="213"/>
      <c r="N295" s="212"/>
      <c r="O295" s="213"/>
      <c r="P295" s="213"/>
      <c r="Q295" s="213"/>
      <c r="R295" s="213"/>
      <c r="S295" s="214"/>
      <c r="T295" s="214"/>
      <c r="U295" s="214"/>
      <c r="V295" s="214"/>
      <c r="W295" s="214"/>
      <c r="X295" s="214"/>
      <c r="Y295" s="214"/>
      <c r="Z295" s="214"/>
      <c r="AA295" s="214"/>
    </row>
    <row r="296" spans="1:27" ht="15.75" customHeight="1" x14ac:dyDescent="0.2">
      <c r="A296" s="214"/>
      <c r="B296" s="214"/>
      <c r="C296" s="213"/>
      <c r="D296" s="226"/>
      <c r="E296" s="226"/>
      <c r="F296" s="212"/>
      <c r="G296" s="213"/>
      <c r="H296" s="213"/>
      <c r="I296" s="213"/>
      <c r="J296" s="212"/>
      <c r="K296" s="213"/>
      <c r="L296" s="213"/>
      <c r="M296" s="213"/>
      <c r="N296" s="212"/>
      <c r="O296" s="213"/>
      <c r="P296" s="213"/>
      <c r="Q296" s="213"/>
      <c r="R296" s="213"/>
      <c r="S296" s="214"/>
      <c r="T296" s="214"/>
      <c r="U296" s="214"/>
      <c r="V296" s="214"/>
      <c r="W296" s="214"/>
      <c r="X296" s="214"/>
      <c r="Y296" s="214"/>
      <c r="Z296" s="214"/>
      <c r="AA296" s="214"/>
    </row>
    <row r="297" spans="1:27" ht="15.75" customHeight="1" x14ac:dyDescent="0.2">
      <c r="A297" s="214"/>
      <c r="B297" s="214"/>
      <c r="C297" s="213"/>
      <c r="D297" s="226"/>
      <c r="E297" s="226"/>
      <c r="F297" s="212"/>
      <c r="G297" s="213"/>
      <c r="H297" s="213"/>
      <c r="I297" s="213"/>
      <c r="J297" s="212"/>
      <c r="K297" s="213"/>
      <c r="L297" s="213"/>
      <c r="M297" s="213"/>
      <c r="N297" s="212"/>
      <c r="O297" s="213"/>
      <c r="P297" s="213"/>
      <c r="Q297" s="213"/>
      <c r="R297" s="213"/>
      <c r="S297" s="214"/>
      <c r="T297" s="214"/>
      <c r="U297" s="214"/>
      <c r="V297" s="214"/>
      <c r="W297" s="214"/>
      <c r="X297" s="214"/>
      <c r="Y297" s="214"/>
      <c r="Z297" s="214"/>
      <c r="AA297" s="214"/>
    </row>
    <row r="298" spans="1:27" ht="15.75" customHeight="1" x14ac:dyDescent="0.2">
      <c r="A298" s="214"/>
      <c r="B298" s="214"/>
      <c r="C298" s="213"/>
      <c r="D298" s="226"/>
      <c r="E298" s="226"/>
      <c r="F298" s="212"/>
      <c r="G298" s="213"/>
      <c r="H298" s="213"/>
      <c r="I298" s="213"/>
      <c r="J298" s="212"/>
      <c r="K298" s="213"/>
      <c r="L298" s="213"/>
      <c r="M298" s="213"/>
      <c r="N298" s="212"/>
      <c r="O298" s="213"/>
      <c r="P298" s="213"/>
      <c r="Q298" s="213"/>
      <c r="R298" s="213"/>
      <c r="S298" s="214"/>
      <c r="T298" s="214"/>
      <c r="U298" s="214"/>
      <c r="V298" s="214"/>
      <c r="W298" s="214"/>
      <c r="X298" s="214"/>
      <c r="Y298" s="214"/>
      <c r="Z298" s="214"/>
      <c r="AA298" s="214"/>
    </row>
    <row r="299" spans="1:27" ht="15.75" customHeight="1" x14ac:dyDescent="0.2">
      <c r="A299" s="214"/>
      <c r="B299" s="214"/>
      <c r="C299" s="213"/>
      <c r="D299" s="226"/>
      <c r="E299" s="226"/>
      <c r="F299" s="212"/>
      <c r="G299" s="213"/>
      <c r="H299" s="213"/>
      <c r="I299" s="213"/>
      <c r="J299" s="212"/>
      <c r="K299" s="213"/>
      <c r="L299" s="213"/>
      <c r="M299" s="213"/>
      <c r="N299" s="212"/>
      <c r="O299" s="213"/>
      <c r="P299" s="213"/>
      <c r="Q299" s="213"/>
      <c r="R299" s="213"/>
      <c r="S299" s="214"/>
      <c r="T299" s="214"/>
      <c r="U299" s="214"/>
      <c r="V299" s="214"/>
      <c r="W299" s="214"/>
      <c r="X299" s="214"/>
      <c r="Y299" s="214"/>
      <c r="Z299" s="214"/>
      <c r="AA299" s="214"/>
    </row>
    <row r="300" spans="1:27" ht="15.75" customHeight="1" x14ac:dyDescent="0.2">
      <c r="A300" s="214"/>
      <c r="B300" s="214"/>
      <c r="C300" s="213"/>
      <c r="D300" s="226"/>
      <c r="E300" s="226"/>
      <c r="F300" s="212"/>
      <c r="G300" s="213"/>
      <c r="H300" s="213"/>
      <c r="I300" s="213"/>
      <c r="J300" s="212"/>
      <c r="K300" s="213"/>
      <c r="L300" s="213"/>
      <c r="M300" s="213"/>
      <c r="N300" s="212"/>
      <c r="O300" s="213"/>
      <c r="P300" s="213"/>
      <c r="Q300" s="213"/>
      <c r="R300" s="213"/>
      <c r="S300" s="214"/>
      <c r="T300" s="214"/>
      <c r="U300" s="214"/>
      <c r="V300" s="214"/>
      <c r="W300" s="214"/>
      <c r="X300" s="214"/>
      <c r="Y300" s="214"/>
      <c r="Z300" s="214"/>
      <c r="AA300" s="214"/>
    </row>
    <row r="301" spans="1:27" ht="15.75" customHeight="1" x14ac:dyDescent="0.2">
      <c r="A301" s="214"/>
      <c r="B301" s="214"/>
      <c r="C301" s="213"/>
      <c r="D301" s="226"/>
      <c r="E301" s="226"/>
      <c r="F301" s="212"/>
      <c r="G301" s="213"/>
      <c r="H301" s="213"/>
      <c r="I301" s="213"/>
      <c r="J301" s="212"/>
      <c r="K301" s="213"/>
      <c r="L301" s="213"/>
      <c r="M301" s="213"/>
      <c r="N301" s="212"/>
      <c r="O301" s="213"/>
      <c r="P301" s="213"/>
      <c r="Q301" s="213"/>
      <c r="R301" s="213"/>
      <c r="S301" s="214"/>
      <c r="T301" s="214"/>
      <c r="U301" s="214"/>
      <c r="V301" s="214"/>
      <c r="W301" s="214"/>
      <c r="X301" s="214"/>
      <c r="Y301" s="214"/>
      <c r="Z301" s="214"/>
      <c r="AA301" s="214"/>
    </row>
    <row r="302" spans="1:27" ht="15.75" customHeight="1" x14ac:dyDescent="0.2">
      <c r="A302" s="214"/>
      <c r="B302" s="214"/>
      <c r="C302" s="213"/>
      <c r="D302" s="226"/>
      <c r="E302" s="226"/>
      <c r="F302" s="212"/>
      <c r="G302" s="213"/>
      <c r="H302" s="213"/>
      <c r="I302" s="213"/>
      <c r="J302" s="212"/>
      <c r="K302" s="213"/>
      <c r="L302" s="213"/>
      <c r="M302" s="213"/>
      <c r="N302" s="212"/>
      <c r="O302" s="213"/>
      <c r="P302" s="213"/>
      <c r="Q302" s="213"/>
      <c r="R302" s="213"/>
      <c r="S302" s="214"/>
      <c r="T302" s="214"/>
      <c r="U302" s="214"/>
      <c r="V302" s="214"/>
      <c r="W302" s="214"/>
      <c r="X302" s="214"/>
      <c r="Y302" s="214"/>
      <c r="Z302" s="214"/>
      <c r="AA302" s="214"/>
    </row>
    <row r="303" spans="1:27" ht="15.75" customHeight="1" x14ac:dyDescent="0.2">
      <c r="A303" s="214"/>
      <c r="B303" s="214"/>
      <c r="C303" s="213"/>
      <c r="D303" s="226"/>
      <c r="E303" s="226"/>
      <c r="F303" s="212"/>
      <c r="G303" s="213"/>
      <c r="H303" s="213"/>
      <c r="I303" s="213"/>
      <c r="J303" s="212"/>
      <c r="K303" s="213"/>
      <c r="L303" s="213"/>
      <c r="M303" s="213"/>
      <c r="N303" s="212"/>
      <c r="O303" s="213"/>
      <c r="P303" s="213"/>
      <c r="Q303" s="213"/>
      <c r="R303" s="213"/>
      <c r="S303" s="214"/>
      <c r="T303" s="214"/>
      <c r="U303" s="214"/>
      <c r="V303" s="214"/>
      <c r="W303" s="214"/>
      <c r="X303" s="214"/>
      <c r="Y303" s="214"/>
      <c r="Z303" s="214"/>
      <c r="AA303" s="214"/>
    </row>
    <row r="304" spans="1:27" ht="15.75" customHeight="1" x14ac:dyDescent="0.2">
      <c r="A304" s="214"/>
      <c r="B304" s="214"/>
      <c r="C304" s="213"/>
      <c r="D304" s="226"/>
      <c r="E304" s="226"/>
      <c r="F304" s="212"/>
      <c r="G304" s="213"/>
      <c r="H304" s="213"/>
      <c r="I304" s="213"/>
      <c r="J304" s="212"/>
      <c r="K304" s="213"/>
      <c r="L304" s="213"/>
      <c r="M304" s="213"/>
      <c r="N304" s="212"/>
      <c r="O304" s="213"/>
      <c r="P304" s="213"/>
      <c r="Q304" s="213"/>
      <c r="R304" s="213"/>
      <c r="S304" s="214"/>
      <c r="T304" s="214"/>
      <c r="U304" s="214"/>
      <c r="V304" s="214"/>
      <c r="W304" s="214"/>
      <c r="X304" s="214"/>
      <c r="Y304" s="214"/>
      <c r="Z304" s="214"/>
      <c r="AA304" s="214"/>
    </row>
    <row r="305" spans="1:27" ht="15.75" customHeight="1" x14ac:dyDescent="0.2">
      <c r="A305" s="214"/>
      <c r="B305" s="214"/>
      <c r="C305" s="213"/>
      <c r="D305" s="226"/>
      <c r="E305" s="226"/>
      <c r="F305" s="212"/>
      <c r="G305" s="213"/>
      <c r="H305" s="213"/>
      <c r="I305" s="213"/>
      <c r="J305" s="212"/>
      <c r="K305" s="213"/>
      <c r="L305" s="213"/>
      <c r="M305" s="213"/>
      <c r="N305" s="212"/>
      <c r="O305" s="213"/>
      <c r="P305" s="213"/>
      <c r="Q305" s="213"/>
      <c r="R305" s="213"/>
      <c r="S305" s="214"/>
      <c r="T305" s="214"/>
      <c r="U305" s="214"/>
      <c r="V305" s="214"/>
      <c r="W305" s="214"/>
      <c r="X305" s="214"/>
      <c r="Y305" s="214"/>
      <c r="Z305" s="214"/>
      <c r="AA305" s="214"/>
    </row>
    <row r="306" spans="1:27" ht="15.75" customHeight="1" x14ac:dyDescent="0.2">
      <c r="A306" s="214"/>
      <c r="B306" s="214"/>
      <c r="C306" s="213"/>
      <c r="D306" s="226"/>
      <c r="E306" s="226"/>
      <c r="F306" s="212"/>
      <c r="G306" s="213"/>
      <c r="H306" s="213"/>
      <c r="I306" s="213"/>
      <c r="J306" s="212"/>
      <c r="K306" s="213"/>
      <c r="L306" s="213"/>
      <c r="M306" s="213"/>
      <c r="N306" s="212"/>
      <c r="O306" s="213"/>
      <c r="P306" s="213"/>
      <c r="Q306" s="213"/>
      <c r="R306" s="213"/>
      <c r="S306" s="214"/>
      <c r="T306" s="214"/>
      <c r="U306" s="214"/>
      <c r="V306" s="214"/>
      <c r="W306" s="214"/>
      <c r="X306" s="214"/>
      <c r="Y306" s="214"/>
      <c r="Z306" s="214"/>
      <c r="AA306" s="214"/>
    </row>
    <row r="307" spans="1:27" ht="15.75" customHeight="1" x14ac:dyDescent="0.2">
      <c r="A307" s="214"/>
      <c r="B307" s="214"/>
      <c r="C307" s="213"/>
      <c r="D307" s="226"/>
      <c r="E307" s="226"/>
      <c r="F307" s="212"/>
      <c r="G307" s="213"/>
      <c r="H307" s="213"/>
      <c r="I307" s="213"/>
      <c r="J307" s="212"/>
      <c r="K307" s="213"/>
      <c r="L307" s="213"/>
      <c r="M307" s="213"/>
      <c r="N307" s="212"/>
      <c r="O307" s="213"/>
      <c r="P307" s="213"/>
      <c r="Q307" s="213"/>
      <c r="R307" s="213"/>
      <c r="S307" s="214"/>
      <c r="T307" s="214"/>
      <c r="U307" s="214"/>
      <c r="V307" s="214"/>
      <c r="W307" s="214"/>
      <c r="X307" s="214"/>
      <c r="Y307" s="214"/>
      <c r="Z307" s="214"/>
      <c r="AA307" s="214"/>
    </row>
    <row r="308" spans="1:27" ht="15.75" customHeight="1" x14ac:dyDescent="0.2">
      <c r="A308" s="214"/>
      <c r="B308" s="214"/>
      <c r="C308" s="213"/>
      <c r="D308" s="226"/>
      <c r="E308" s="226"/>
      <c r="F308" s="212"/>
      <c r="G308" s="213"/>
      <c r="H308" s="213"/>
      <c r="I308" s="213"/>
      <c r="J308" s="212"/>
      <c r="K308" s="213"/>
      <c r="L308" s="213"/>
      <c r="M308" s="213"/>
      <c r="N308" s="212"/>
      <c r="O308" s="213"/>
      <c r="P308" s="213"/>
      <c r="Q308" s="213"/>
      <c r="R308" s="213"/>
      <c r="S308" s="214"/>
      <c r="T308" s="214"/>
      <c r="U308" s="214"/>
      <c r="V308" s="214"/>
      <c r="W308" s="214"/>
      <c r="X308" s="214"/>
      <c r="Y308" s="214"/>
      <c r="Z308" s="214"/>
      <c r="AA308" s="214"/>
    </row>
    <row r="309" spans="1:27" ht="15.75" customHeight="1" x14ac:dyDescent="0.2">
      <c r="A309" s="214"/>
      <c r="B309" s="214"/>
      <c r="C309" s="213"/>
      <c r="D309" s="226"/>
      <c r="E309" s="226"/>
      <c r="F309" s="212"/>
      <c r="G309" s="213"/>
      <c r="H309" s="213"/>
      <c r="I309" s="213"/>
      <c r="J309" s="212"/>
      <c r="K309" s="213"/>
      <c r="L309" s="213"/>
      <c r="M309" s="213"/>
      <c r="N309" s="212"/>
      <c r="O309" s="213"/>
      <c r="P309" s="213"/>
      <c r="Q309" s="213"/>
      <c r="R309" s="213"/>
      <c r="S309" s="214"/>
      <c r="T309" s="214"/>
      <c r="U309" s="214"/>
      <c r="V309" s="214"/>
      <c r="W309" s="214"/>
      <c r="X309" s="214"/>
      <c r="Y309" s="214"/>
      <c r="Z309" s="214"/>
      <c r="AA309" s="214"/>
    </row>
    <row r="310" spans="1:27" ht="15.75" customHeight="1" x14ac:dyDescent="0.2">
      <c r="A310" s="214"/>
      <c r="B310" s="214"/>
      <c r="C310" s="213"/>
      <c r="D310" s="226"/>
      <c r="E310" s="226"/>
      <c r="F310" s="212"/>
      <c r="G310" s="213"/>
      <c r="H310" s="213"/>
      <c r="I310" s="213"/>
      <c r="J310" s="212"/>
      <c r="K310" s="213"/>
      <c r="L310" s="213"/>
      <c r="M310" s="213"/>
      <c r="N310" s="212"/>
      <c r="O310" s="213"/>
      <c r="P310" s="213"/>
      <c r="Q310" s="213"/>
      <c r="R310" s="213"/>
      <c r="S310" s="214"/>
      <c r="T310" s="214"/>
      <c r="U310" s="214"/>
      <c r="V310" s="214"/>
      <c r="W310" s="214"/>
      <c r="X310" s="214"/>
      <c r="Y310" s="214"/>
      <c r="Z310" s="214"/>
      <c r="AA310" s="214"/>
    </row>
    <row r="311" spans="1:27" ht="15.75" customHeight="1" x14ac:dyDescent="0.2">
      <c r="A311" s="214"/>
      <c r="B311" s="214"/>
      <c r="C311" s="213"/>
      <c r="D311" s="226"/>
      <c r="E311" s="226"/>
      <c r="F311" s="212"/>
      <c r="G311" s="213"/>
      <c r="H311" s="213"/>
      <c r="I311" s="213"/>
      <c r="J311" s="212"/>
      <c r="K311" s="213"/>
      <c r="L311" s="213"/>
      <c r="M311" s="213"/>
      <c r="N311" s="212"/>
      <c r="O311" s="213"/>
      <c r="P311" s="213"/>
      <c r="Q311" s="213"/>
      <c r="R311" s="213"/>
      <c r="S311" s="214"/>
      <c r="T311" s="214"/>
      <c r="U311" s="214"/>
      <c r="V311" s="214"/>
      <c r="W311" s="214"/>
      <c r="X311" s="214"/>
      <c r="Y311" s="214"/>
      <c r="Z311" s="214"/>
      <c r="AA311" s="214"/>
    </row>
    <row r="312" spans="1:27" ht="15.75" customHeight="1" x14ac:dyDescent="0.2">
      <c r="A312" s="214"/>
      <c r="B312" s="214"/>
      <c r="C312" s="213"/>
      <c r="D312" s="226"/>
      <c r="E312" s="226"/>
      <c r="F312" s="212"/>
      <c r="G312" s="213"/>
      <c r="H312" s="213"/>
      <c r="I312" s="213"/>
      <c r="J312" s="212"/>
      <c r="K312" s="213"/>
      <c r="L312" s="213"/>
      <c r="M312" s="213"/>
      <c r="N312" s="212"/>
      <c r="O312" s="213"/>
      <c r="P312" s="213"/>
      <c r="Q312" s="213"/>
      <c r="R312" s="213"/>
      <c r="S312" s="214"/>
      <c r="T312" s="214"/>
      <c r="U312" s="214"/>
      <c r="V312" s="214"/>
      <c r="W312" s="214"/>
      <c r="X312" s="214"/>
      <c r="Y312" s="214"/>
      <c r="Z312" s="214"/>
      <c r="AA312" s="214"/>
    </row>
    <row r="313" spans="1:27" ht="15.75" customHeight="1" x14ac:dyDescent="0.2">
      <c r="A313" s="214"/>
      <c r="B313" s="214"/>
      <c r="C313" s="213"/>
      <c r="D313" s="226"/>
      <c r="E313" s="226"/>
      <c r="F313" s="212"/>
      <c r="G313" s="213"/>
      <c r="H313" s="213"/>
      <c r="I313" s="213"/>
      <c r="J313" s="212"/>
      <c r="K313" s="213"/>
      <c r="L313" s="213"/>
      <c r="M313" s="213"/>
      <c r="N313" s="212"/>
      <c r="O313" s="213"/>
      <c r="P313" s="213"/>
      <c r="Q313" s="213"/>
      <c r="R313" s="213"/>
      <c r="S313" s="214"/>
      <c r="T313" s="214"/>
      <c r="U313" s="214"/>
      <c r="V313" s="214"/>
      <c r="W313" s="214"/>
      <c r="X313" s="214"/>
      <c r="Y313" s="214"/>
      <c r="Z313" s="214"/>
      <c r="AA313" s="214"/>
    </row>
    <row r="314" spans="1:27" ht="15.75" customHeight="1" x14ac:dyDescent="0.2">
      <c r="A314" s="214"/>
      <c r="B314" s="214"/>
      <c r="C314" s="213"/>
      <c r="D314" s="226"/>
      <c r="E314" s="226"/>
      <c r="F314" s="212"/>
      <c r="G314" s="213"/>
      <c r="H314" s="213"/>
      <c r="I314" s="213"/>
      <c r="J314" s="212"/>
      <c r="K314" s="213"/>
      <c r="L314" s="213"/>
      <c r="M314" s="213"/>
      <c r="N314" s="212"/>
      <c r="O314" s="213"/>
      <c r="P314" s="213"/>
      <c r="Q314" s="213"/>
      <c r="R314" s="213"/>
      <c r="S314" s="214"/>
      <c r="T314" s="214"/>
      <c r="U314" s="214"/>
      <c r="V314" s="214"/>
      <c r="W314" s="214"/>
      <c r="X314" s="214"/>
      <c r="Y314" s="214"/>
      <c r="Z314" s="214"/>
      <c r="AA314" s="214"/>
    </row>
    <row r="315" spans="1:27" ht="15.75" customHeight="1" x14ac:dyDescent="0.2">
      <c r="A315" s="214"/>
      <c r="B315" s="214"/>
      <c r="C315" s="213"/>
      <c r="D315" s="226"/>
      <c r="E315" s="226"/>
      <c r="F315" s="212"/>
      <c r="G315" s="213"/>
      <c r="H315" s="213"/>
      <c r="I315" s="213"/>
      <c r="J315" s="212"/>
      <c r="K315" s="213"/>
      <c r="L315" s="213"/>
      <c r="M315" s="213"/>
      <c r="N315" s="212"/>
      <c r="O315" s="213"/>
      <c r="P315" s="213"/>
      <c r="Q315" s="213"/>
      <c r="R315" s="213"/>
      <c r="S315" s="214"/>
      <c r="T315" s="214"/>
      <c r="U315" s="214"/>
      <c r="V315" s="214"/>
      <c r="W315" s="214"/>
      <c r="X315" s="214"/>
      <c r="Y315" s="214"/>
      <c r="Z315" s="214"/>
      <c r="AA315" s="214"/>
    </row>
    <row r="316" spans="1:27" ht="15.75" customHeight="1" x14ac:dyDescent="0.2">
      <c r="A316" s="214"/>
      <c r="B316" s="214"/>
      <c r="C316" s="213"/>
      <c r="D316" s="226"/>
      <c r="E316" s="226"/>
      <c r="F316" s="212"/>
      <c r="G316" s="213"/>
      <c r="H316" s="213"/>
      <c r="I316" s="213"/>
      <c r="J316" s="212"/>
      <c r="K316" s="213"/>
      <c r="L316" s="213"/>
      <c r="M316" s="213"/>
      <c r="N316" s="212"/>
      <c r="O316" s="213"/>
      <c r="P316" s="213"/>
      <c r="Q316" s="213"/>
      <c r="R316" s="213"/>
      <c r="S316" s="214"/>
      <c r="T316" s="214"/>
      <c r="U316" s="214"/>
      <c r="V316" s="214"/>
      <c r="W316" s="214"/>
      <c r="X316" s="214"/>
      <c r="Y316" s="214"/>
      <c r="Z316" s="214"/>
      <c r="AA316" s="214"/>
    </row>
    <row r="317" spans="1:27" ht="15.75" customHeight="1" x14ac:dyDescent="0.2">
      <c r="A317" s="214"/>
      <c r="B317" s="214"/>
      <c r="C317" s="213"/>
      <c r="D317" s="226"/>
      <c r="E317" s="226"/>
      <c r="F317" s="212"/>
      <c r="G317" s="213"/>
      <c r="H317" s="213"/>
      <c r="I317" s="213"/>
      <c r="J317" s="212"/>
      <c r="K317" s="213"/>
      <c r="L317" s="213"/>
      <c r="M317" s="213"/>
      <c r="N317" s="212"/>
      <c r="O317" s="213"/>
      <c r="P317" s="213"/>
      <c r="Q317" s="213"/>
      <c r="R317" s="213"/>
      <c r="S317" s="214"/>
      <c r="T317" s="214"/>
      <c r="U317" s="214"/>
      <c r="V317" s="214"/>
      <c r="W317" s="214"/>
      <c r="X317" s="214"/>
      <c r="Y317" s="214"/>
      <c r="Z317" s="214"/>
      <c r="AA317" s="214"/>
    </row>
    <row r="318" spans="1:27" ht="15.75" customHeight="1" x14ac:dyDescent="0.2">
      <c r="A318" s="214"/>
      <c r="B318" s="214"/>
      <c r="C318" s="213"/>
      <c r="D318" s="226"/>
      <c r="E318" s="226"/>
      <c r="F318" s="212"/>
      <c r="G318" s="213"/>
      <c r="H318" s="213"/>
      <c r="I318" s="213"/>
      <c r="J318" s="212"/>
      <c r="K318" s="213"/>
      <c r="L318" s="213"/>
      <c r="M318" s="213"/>
      <c r="N318" s="212"/>
      <c r="O318" s="213"/>
      <c r="P318" s="213"/>
      <c r="Q318" s="213"/>
      <c r="R318" s="213"/>
      <c r="S318" s="214"/>
      <c r="T318" s="214"/>
      <c r="U318" s="214"/>
      <c r="V318" s="214"/>
      <c r="W318" s="214"/>
      <c r="X318" s="214"/>
      <c r="Y318" s="214"/>
      <c r="Z318" s="214"/>
      <c r="AA318" s="214"/>
    </row>
    <row r="319" spans="1:27" ht="15.75" customHeight="1" x14ac:dyDescent="0.2">
      <c r="A319" s="214"/>
      <c r="B319" s="214"/>
      <c r="C319" s="213"/>
      <c r="D319" s="226"/>
      <c r="E319" s="226"/>
      <c r="F319" s="212"/>
      <c r="G319" s="213"/>
      <c r="H319" s="213"/>
      <c r="I319" s="213"/>
      <c r="J319" s="212"/>
      <c r="K319" s="213"/>
      <c r="L319" s="213"/>
      <c r="M319" s="213"/>
      <c r="N319" s="212"/>
      <c r="O319" s="213"/>
      <c r="P319" s="213"/>
      <c r="Q319" s="213"/>
      <c r="R319" s="213"/>
      <c r="S319" s="214"/>
      <c r="T319" s="214"/>
      <c r="U319" s="214"/>
      <c r="V319" s="214"/>
      <c r="W319" s="214"/>
      <c r="X319" s="214"/>
      <c r="Y319" s="214"/>
      <c r="Z319" s="214"/>
      <c r="AA319" s="214"/>
    </row>
    <row r="320" spans="1:27" ht="15.75" customHeight="1" x14ac:dyDescent="0.2">
      <c r="A320" s="214"/>
      <c r="B320" s="214"/>
      <c r="C320" s="213"/>
      <c r="D320" s="226"/>
      <c r="E320" s="226"/>
      <c r="F320" s="212"/>
      <c r="G320" s="213"/>
      <c r="H320" s="213"/>
      <c r="I320" s="213"/>
      <c r="J320" s="212"/>
      <c r="K320" s="213"/>
      <c r="L320" s="213"/>
      <c r="M320" s="213"/>
      <c r="N320" s="212"/>
      <c r="O320" s="213"/>
      <c r="P320" s="213"/>
      <c r="Q320" s="213"/>
      <c r="R320" s="213"/>
      <c r="S320" s="214"/>
      <c r="T320" s="214"/>
      <c r="U320" s="214"/>
      <c r="V320" s="214"/>
      <c r="W320" s="214"/>
      <c r="X320" s="214"/>
      <c r="Y320" s="214"/>
      <c r="Z320" s="214"/>
      <c r="AA320" s="214"/>
    </row>
    <row r="321" spans="1:27" ht="15.75" customHeight="1" x14ac:dyDescent="0.2">
      <c r="A321" s="214"/>
      <c r="B321" s="214"/>
      <c r="C321" s="213"/>
      <c r="D321" s="226"/>
      <c r="E321" s="226"/>
      <c r="F321" s="212"/>
      <c r="G321" s="213"/>
      <c r="H321" s="213"/>
      <c r="I321" s="213"/>
      <c r="J321" s="212"/>
      <c r="K321" s="213"/>
      <c r="L321" s="213"/>
      <c r="M321" s="213"/>
      <c r="N321" s="212"/>
      <c r="O321" s="213"/>
      <c r="P321" s="213"/>
      <c r="Q321" s="213"/>
      <c r="R321" s="213"/>
      <c r="S321" s="214"/>
      <c r="T321" s="214"/>
      <c r="U321" s="214"/>
      <c r="V321" s="214"/>
      <c r="W321" s="214"/>
      <c r="X321" s="214"/>
      <c r="Y321" s="214"/>
      <c r="Z321" s="214"/>
      <c r="AA321" s="214"/>
    </row>
    <row r="322" spans="1:27" ht="15.75" customHeight="1" x14ac:dyDescent="0.2">
      <c r="A322" s="214"/>
      <c r="B322" s="214"/>
      <c r="C322" s="213"/>
      <c r="D322" s="226"/>
      <c r="E322" s="226"/>
      <c r="F322" s="212"/>
      <c r="G322" s="213"/>
      <c r="H322" s="213"/>
      <c r="I322" s="213"/>
      <c r="J322" s="212"/>
      <c r="K322" s="213"/>
      <c r="L322" s="213"/>
      <c r="M322" s="213"/>
      <c r="N322" s="212"/>
      <c r="O322" s="213"/>
      <c r="P322" s="213"/>
      <c r="Q322" s="213"/>
      <c r="R322" s="213"/>
      <c r="S322" s="214"/>
      <c r="T322" s="214"/>
      <c r="U322" s="214"/>
      <c r="V322" s="214"/>
      <c r="W322" s="214"/>
      <c r="X322" s="214"/>
      <c r="Y322" s="214"/>
      <c r="Z322" s="214"/>
      <c r="AA322" s="214"/>
    </row>
    <row r="323" spans="1:27" ht="15.75" customHeight="1" x14ac:dyDescent="0.2">
      <c r="A323" s="214"/>
      <c r="B323" s="214"/>
      <c r="C323" s="213"/>
      <c r="D323" s="226"/>
      <c r="E323" s="226"/>
      <c r="F323" s="212"/>
      <c r="G323" s="213"/>
      <c r="H323" s="213"/>
      <c r="I323" s="213"/>
      <c r="J323" s="212"/>
      <c r="K323" s="213"/>
      <c r="L323" s="213"/>
      <c r="M323" s="213"/>
      <c r="N323" s="212"/>
      <c r="O323" s="213"/>
      <c r="P323" s="213"/>
      <c r="Q323" s="213"/>
      <c r="R323" s="213"/>
      <c r="S323" s="214"/>
      <c r="T323" s="214"/>
      <c r="U323" s="214"/>
      <c r="V323" s="214"/>
      <c r="W323" s="214"/>
      <c r="X323" s="214"/>
      <c r="Y323" s="214"/>
      <c r="Z323" s="214"/>
      <c r="AA323" s="214"/>
    </row>
    <row r="324" spans="1:27" ht="15.75" customHeight="1" x14ac:dyDescent="0.2">
      <c r="A324" s="214"/>
      <c r="B324" s="214"/>
      <c r="C324" s="213"/>
      <c r="D324" s="226"/>
      <c r="E324" s="226"/>
      <c r="F324" s="212"/>
      <c r="G324" s="213"/>
      <c r="H324" s="213"/>
      <c r="I324" s="213"/>
      <c r="J324" s="212"/>
      <c r="K324" s="213"/>
      <c r="L324" s="213"/>
      <c r="M324" s="213"/>
      <c r="N324" s="212"/>
      <c r="O324" s="213"/>
      <c r="P324" s="213"/>
      <c r="Q324" s="213"/>
      <c r="R324" s="213"/>
      <c r="S324" s="214"/>
      <c r="T324" s="214"/>
      <c r="U324" s="214"/>
      <c r="V324" s="214"/>
      <c r="W324" s="214"/>
      <c r="X324" s="214"/>
      <c r="Y324" s="214"/>
      <c r="Z324" s="214"/>
      <c r="AA324" s="214"/>
    </row>
    <row r="325" spans="1:27" ht="15.75" customHeight="1" x14ac:dyDescent="0.2">
      <c r="A325" s="214"/>
      <c r="B325" s="214"/>
      <c r="C325" s="213"/>
      <c r="D325" s="226"/>
      <c r="E325" s="226"/>
      <c r="F325" s="212"/>
      <c r="G325" s="213"/>
      <c r="H325" s="213"/>
      <c r="I325" s="213"/>
      <c r="J325" s="212"/>
      <c r="K325" s="213"/>
      <c r="L325" s="213"/>
      <c r="M325" s="213"/>
      <c r="N325" s="212"/>
      <c r="O325" s="213"/>
      <c r="P325" s="213"/>
      <c r="Q325" s="213"/>
      <c r="R325" s="213"/>
      <c r="S325" s="214"/>
      <c r="T325" s="214"/>
      <c r="U325" s="214"/>
      <c r="V325" s="214"/>
      <c r="W325" s="214"/>
      <c r="X325" s="214"/>
      <c r="Y325" s="214"/>
      <c r="Z325" s="214"/>
      <c r="AA325" s="214"/>
    </row>
    <row r="326" spans="1:27" ht="15.75" customHeight="1" x14ac:dyDescent="0.2">
      <c r="A326" s="214"/>
      <c r="B326" s="214"/>
      <c r="C326" s="213"/>
      <c r="D326" s="226"/>
      <c r="E326" s="226"/>
      <c r="F326" s="212"/>
      <c r="G326" s="213"/>
      <c r="H326" s="213"/>
      <c r="I326" s="213"/>
      <c r="J326" s="212"/>
      <c r="K326" s="213"/>
      <c r="L326" s="213"/>
      <c r="M326" s="213"/>
      <c r="N326" s="212"/>
      <c r="O326" s="213"/>
      <c r="P326" s="213"/>
      <c r="Q326" s="213"/>
      <c r="R326" s="213"/>
      <c r="S326" s="214"/>
      <c r="T326" s="214"/>
      <c r="U326" s="214"/>
      <c r="V326" s="214"/>
      <c r="W326" s="214"/>
      <c r="X326" s="214"/>
      <c r="Y326" s="214"/>
      <c r="Z326" s="214"/>
      <c r="AA326" s="214"/>
    </row>
    <row r="327" spans="1:27" ht="15.75" customHeight="1" x14ac:dyDescent="0.2">
      <c r="A327" s="214"/>
      <c r="B327" s="214"/>
      <c r="C327" s="213"/>
      <c r="D327" s="226"/>
      <c r="E327" s="226"/>
      <c r="F327" s="212"/>
      <c r="G327" s="213"/>
      <c r="H327" s="213"/>
      <c r="I327" s="213"/>
      <c r="J327" s="212"/>
      <c r="K327" s="213"/>
      <c r="L327" s="213"/>
      <c r="M327" s="213"/>
      <c r="N327" s="212"/>
      <c r="O327" s="213"/>
      <c r="P327" s="213"/>
      <c r="Q327" s="213"/>
      <c r="R327" s="213"/>
      <c r="S327" s="214"/>
      <c r="T327" s="214"/>
      <c r="U327" s="214"/>
      <c r="V327" s="214"/>
      <c r="W327" s="214"/>
      <c r="X327" s="214"/>
      <c r="Y327" s="214"/>
      <c r="Z327" s="214"/>
      <c r="AA327" s="214"/>
    </row>
    <row r="328" spans="1:27" ht="15.75" customHeight="1" x14ac:dyDescent="0.2">
      <c r="A328" s="214"/>
      <c r="B328" s="214"/>
      <c r="C328" s="213"/>
      <c r="D328" s="226"/>
      <c r="E328" s="226"/>
      <c r="F328" s="212"/>
      <c r="G328" s="213"/>
      <c r="H328" s="213"/>
      <c r="I328" s="213"/>
      <c r="J328" s="212"/>
      <c r="K328" s="213"/>
      <c r="L328" s="213"/>
      <c r="M328" s="213"/>
      <c r="N328" s="212"/>
      <c r="O328" s="213"/>
      <c r="P328" s="213"/>
      <c r="Q328" s="213"/>
      <c r="R328" s="213"/>
      <c r="S328" s="214"/>
      <c r="T328" s="214"/>
      <c r="U328" s="214"/>
      <c r="V328" s="214"/>
      <c r="W328" s="214"/>
      <c r="X328" s="214"/>
      <c r="Y328" s="214"/>
      <c r="Z328" s="214"/>
      <c r="AA328" s="214"/>
    </row>
    <row r="329" spans="1:27" ht="15.75" customHeight="1" x14ac:dyDescent="0.2">
      <c r="A329" s="214"/>
      <c r="B329" s="214"/>
      <c r="C329" s="213"/>
      <c r="D329" s="226"/>
      <c r="E329" s="226"/>
      <c r="F329" s="212"/>
      <c r="G329" s="213"/>
      <c r="H329" s="213"/>
      <c r="I329" s="213"/>
      <c r="J329" s="212"/>
      <c r="K329" s="213"/>
      <c r="L329" s="213"/>
      <c r="M329" s="213"/>
      <c r="N329" s="212"/>
      <c r="O329" s="213"/>
      <c r="P329" s="213"/>
      <c r="Q329" s="213"/>
      <c r="R329" s="213"/>
      <c r="S329" s="214"/>
      <c r="T329" s="214"/>
      <c r="U329" s="214"/>
      <c r="V329" s="214"/>
      <c r="W329" s="214"/>
      <c r="X329" s="214"/>
      <c r="Y329" s="214"/>
      <c r="Z329" s="214"/>
      <c r="AA329" s="214"/>
    </row>
    <row r="330" spans="1:27" ht="15.75" customHeight="1" x14ac:dyDescent="0.2">
      <c r="A330" s="214"/>
      <c r="B330" s="214"/>
      <c r="C330" s="213"/>
      <c r="D330" s="226"/>
      <c r="E330" s="226"/>
      <c r="F330" s="212"/>
      <c r="G330" s="213"/>
      <c r="H330" s="213"/>
      <c r="I330" s="213"/>
      <c r="J330" s="212"/>
      <c r="K330" s="213"/>
      <c r="L330" s="213"/>
      <c r="M330" s="213"/>
      <c r="N330" s="212"/>
      <c r="O330" s="213"/>
      <c r="P330" s="213"/>
      <c r="Q330" s="213"/>
      <c r="R330" s="213"/>
      <c r="S330" s="214"/>
      <c r="T330" s="214"/>
      <c r="U330" s="214"/>
      <c r="V330" s="214"/>
      <c r="W330" s="214"/>
      <c r="X330" s="214"/>
      <c r="Y330" s="214"/>
      <c r="Z330" s="214"/>
      <c r="AA330" s="214"/>
    </row>
    <row r="331" spans="1:27" ht="15.75" customHeight="1" x14ac:dyDescent="0.2">
      <c r="A331" s="214"/>
      <c r="B331" s="214"/>
      <c r="C331" s="213"/>
      <c r="D331" s="226"/>
      <c r="E331" s="226"/>
      <c r="F331" s="212"/>
      <c r="G331" s="213"/>
      <c r="H331" s="213"/>
      <c r="I331" s="213"/>
      <c r="J331" s="212"/>
      <c r="K331" s="213"/>
      <c r="L331" s="213"/>
      <c r="M331" s="213"/>
      <c r="N331" s="212"/>
      <c r="O331" s="213"/>
      <c r="P331" s="213"/>
      <c r="Q331" s="213"/>
      <c r="R331" s="213"/>
      <c r="S331" s="214"/>
      <c r="T331" s="214"/>
      <c r="U331" s="214"/>
      <c r="V331" s="214"/>
      <c r="W331" s="214"/>
      <c r="X331" s="214"/>
      <c r="Y331" s="214"/>
      <c r="Z331" s="214"/>
      <c r="AA331" s="214"/>
    </row>
    <row r="332" spans="1:27" ht="15.75" customHeight="1" x14ac:dyDescent="0.2">
      <c r="A332" s="214"/>
      <c r="B332" s="214"/>
      <c r="C332" s="213"/>
      <c r="D332" s="226"/>
      <c r="E332" s="226"/>
      <c r="F332" s="212"/>
      <c r="G332" s="213"/>
      <c r="H332" s="213"/>
      <c r="I332" s="213"/>
      <c r="J332" s="212"/>
      <c r="K332" s="213"/>
      <c r="L332" s="213"/>
      <c r="M332" s="213"/>
      <c r="N332" s="212"/>
      <c r="O332" s="213"/>
      <c r="P332" s="213"/>
      <c r="Q332" s="213"/>
      <c r="R332" s="213"/>
      <c r="S332" s="214"/>
      <c r="T332" s="214"/>
      <c r="U332" s="214"/>
      <c r="V332" s="214"/>
      <c r="W332" s="214"/>
      <c r="X332" s="214"/>
      <c r="Y332" s="214"/>
      <c r="Z332" s="214"/>
      <c r="AA332" s="214"/>
    </row>
    <row r="333" spans="1:27" ht="15.75" customHeight="1" x14ac:dyDescent="0.2">
      <c r="A333" s="214"/>
      <c r="B333" s="214"/>
      <c r="C333" s="213"/>
      <c r="D333" s="226"/>
      <c r="E333" s="226"/>
      <c r="F333" s="212"/>
      <c r="G333" s="213"/>
      <c r="H333" s="213"/>
      <c r="I333" s="213"/>
      <c r="J333" s="212"/>
      <c r="K333" s="213"/>
      <c r="L333" s="213"/>
      <c r="M333" s="213"/>
      <c r="N333" s="212"/>
      <c r="O333" s="213"/>
      <c r="P333" s="213"/>
      <c r="Q333" s="213"/>
      <c r="R333" s="213"/>
      <c r="S333" s="214"/>
      <c r="T333" s="214"/>
      <c r="U333" s="214"/>
      <c r="V333" s="214"/>
      <c r="W333" s="214"/>
      <c r="X333" s="214"/>
      <c r="Y333" s="214"/>
      <c r="Z333" s="214"/>
      <c r="AA333" s="214"/>
    </row>
    <row r="334" spans="1:27" ht="15.75" customHeight="1" x14ac:dyDescent="0.2">
      <c r="A334" s="214"/>
      <c r="B334" s="214"/>
      <c r="C334" s="213"/>
      <c r="D334" s="226"/>
      <c r="E334" s="226"/>
      <c r="F334" s="212"/>
      <c r="G334" s="213"/>
      <c r="H334" s="213"/>
      <c r="I334" s="213"/>
      <c r="J334" s="212"/>
      <c r="K334" s="213"/>
      <c r="L334" s="213"/>
      <c r="M334" s="213"/>
      <c r="N334" s="212"/>
      <c r="O334" s="213"/>
      <c r="P334" s="213"/>
      <c r="Q334" s="213"/>
      <c r="R334" s="213"/>
      <c r="S334" s="214"/>
      <c r="T334" s="214"/>
      <c r="U334" s="214"/>
      <c r="V334" s="214"/>
      <c r="W334" s="214"/>
      <c r="X334" s="214"/>
      <c r="Y334" s="214"/>
      <c r="Z334" s="214"/>
      <c r="AA334" s="214"/>
    </row>
    <row r="335" spans="1:27" ht="15.75" customHeight="1" x14ac:dyDescent="0.2">
      <c r="A335" s="214"/>
      <c r="B335" s="214"/>
      <c r="C335" s="213"/>
      <c r="D335" s="226"/>
      <c r="E335" s="226"/>
      <c r="F335" s="212"/>
      <c r="G335" s="213"/>
      <c r="H335" s="213"/>
      <c r="I335" s="213"/>
      <c r="J335" s="212"/>
      <c r="K335" s="213"/>
      <c r="L335" s="213"/>
      <c r="M335" s="213"/>
      <c r="N335" s="212"/>
      <c r="O335" s="213"/>
      <c r="P335" s="213"/>
      <c r="Q335" s="213"/>
      <c r="R335" s="213"/>
      <c r="S335" s="214"/>
      <c r="T335" s="214"/>
      <c r="U335" s="214"/>
      <c r="V335" s="214"/>
      <c r="W335" s="214"/>
      <c r="X335" s="214"/>
      <c r="Y335" s="214"/>
      <c r="Z335" s="214"/>
      <c r="AA335" s="214"/>
    </row>
    <row r="336" spans="1:27" ht="15.75" customHeight="1" x14ac:dyDescent="0.2">
      <c r="A336" s="214"/>
      <c r="B336" s="214"/>
      <c r="C336" s="213"/>
      <c r="D336" s="226"/>
      <c r="E336" s="226"/>
      <c r="F336" s="212"/>
      <c r="G336" s="213"/>
      <c r="H336" s="213"/>
      <c r="I336" s="213"/>
      <c r="J336" s="212"/>
      <c r="K336" s="213"/>
      <c r="L336" s="213"/>
      <c r="M336" s="213"/>
      <c r="N336" s="212"/>
      <c r="O336" s="213"/>
      <c r="P336" s="213"/>
      <c r="Q336" s="213"/>
      <c r="R336" s="213"/>
      <c r="S336" s="214"/>
      <c r="T336" s="214"/>
      <c r="U336" s="214"/>
      <c r="V336" s="214"/>
      <c r="W336" s="214"/>
      <c r="X336" s="214"/>
      <c r="Y336" s="214"/>
      <c r="Z336" s="214"/>
      <c r="AA336" s="214"/>
    </row>
    <row r="337" spans="1:27" ht="15.75" customHeight="1" x14ac:dyDescent="0.2">
      <c r="A337" s="214"/>
      <c r="B337" s="214"/>
      <c r="C337" s="213"/>
      <c r="D337" s="226"/>
      <c r="E337" s="226"/>
      <c r="F337" s="212"/>
      <c r="G337" s="213"/>
      <c r="H337" s="213"/>
      <c r="I337" s="213"/>
      <c r="J337" s="212"/>
      <c r="K337" s="213"/>
      <c r="L337" s="213"/>
      <c r="M337" s="213"/>
      <c r="N337" s="212"/>
      <c r="O337" s="213"/>
      <c r="P337" s="213"/>
      <c r="Q337" s="213"/>
      <c r="R337" s="213"/>
      <c r="S337" s="214"/>
      <c r="T337" s="214"/>
      <c r="U337" s="214"/>
      <c r="V337" s="214"/>
      <c r="W337" s="214"/>
      <c r="X337" s="214"/>
      <c r="Y337" s="214"/>
      <c r="Z337" s="214"/>
      <c r="AA337" s="214"/>
    </row>
    <row r="338" spans="1:27" ht="15.75" customHeight="1" x14ac:dyDescent="0.2">
      <c r="A338" s="214"/>
      <c r="B338" s="214"/>
      <c r="C338" s="213"/>
      <c r="D338" s="226"/>
      <c r="E338" s="226"/>
      <c r="F338" s="212"/>
      <c r="G338" s="213"/>
      <c r="H338" s="213"/>
      <c r="I338" s="213"/>
      <c r="J338" s="212"/>
      <c r="K338" s="213"/>
      <c r="L338" s="213"/>
      <c r="M338" s="213"/>
      <c r="N338" s="212"/>
      <c r="O338" s="213"/>
      <c r="P338" s="213"/>
      <c r="Q338" s="213"/>
      <c r="R338" s="213"/>
      <c r="S338" s="214"/>
      <c r="T338" s="214"/>
      <c r="U338" s="214"/>
      <c r="V338" s="214"/>
      <c r="W338" s="214"/>
      <c r="X338" s="214"/>
      <c r="Y338" s="214"/>
      <c r="Z338" s="214"/>
      <c r="AA338" s="214"/>
    </row>
    <row r="339" spans="1:27" ht="15.75" customHeight="1" x14ac:dyDescent="0.2">
      <c r="A339" s="214"/>
      <c r="B339" s="214"/>
      <c r="C339" s="213"/>
      <c r="D339" s="226"/>
      <c r="E339" s="226"/>
      <c r="F339" s="212"/>
      <c r="G339" s="213"/>
      <c r="H339" s="213"/>
      <c r="I339" s="213"/>
      <c r="J339" s="212"/>
      <c r="K339" s="213"/>
      <c r="L339" s="213"/>
      <c r="M339" s="213"/>
      <c r="N339" s="212"/>
      <c r="O339" s="213"/>
      <c r="P339" s="213"/>
      <c r="Q339" s="213"/>
      <c r="R339" s="213"/>
      <c r="S339" s="214"/>
      <c r="T339" s="214"/>
      <c r="U339" s="214"/>
      <c r="V339" s="214"/>
      <c r="W339" s="214"/>
      <c r="X339" s="214"/>
      <c r="Y339" s="214"/>
      <c r="Z339" s="214"/>
      <c r="AA339" s="214"/>
    </row>
    <row r="340" spans="1:27" ht="15.75" customHeight="1" x14ac:dyDescent="0.2">
      <c r="A340" s="214"/>
      <c r="B340" s="214"/>
      <c r="C340" s="213"/>
      <c r="D340" s="226"/>
      <c r="E340" s="226"/>
      <c r="F340" s="212"/>
      <c r="G340" s="213"/>
      <c r="H340" s="213"/>
      <c r="I340" s="213"/>
      <c r="J340" s="212"/>
      <c r="K340" s="213"/>
      <c r="L340" s="213"/>
      <c r="M340" s="213"/>
      <c r="N340" s="212"/>
      <c r="O340" s="213"/>
      <c r="P340" s="213"/>
      <c r="Q340" s="213"/>
      <c r="R340" s="213"/>
      <c r="S340" s="214"/>
      <c r="T340" s="214"/>
      <c r="U340" s="214"/>
      <c r="V340" s="214"/>
      <c r="W340" s="214"/>
      <c r="X340" s="214"/>
      <c r="Y340" s="214"/>
      <c r="Z340" s="214"/>
      <c r="AA340" s="214"/>
    </row>
    <row r="341" spans="1:27" ht="15.75" customHeight="1" x14ac:dyDescent="0.2">
      <c r="A341" s="214"/>
      <c r="B341" s="214"/>
      <c r="C341" s="213"/>
      <c r="D341" s="226"/>
      <c r="E341" s="226"/>
      <c r="F341" s="212"/>
      <c r="G341" s="213"/>
      <c r="H341" s="213"/>
      <c r="I341" s="213"/>
      <c r="J341" s="212"/>
      <c r="K341" s="213"/>
      <c r="L341" s="213"/>
      <c r="M341" s="213"/>
      <c r="N341" s="212"/>
      <c r="O341" s="213"/>
      <c r="P341" s="213"/>
      <c r="Q341" s="213"/>
      <c r="R341" s="213"/>
      <c r="S341" s="214"/>
      <c r="T341" s="214"/>
      <c r="U341" s="214"/>
      <c r="V341" s="214"/>
      <c r="W341" s="214"/>
      <c r="X341" s="214"/>
      <c r="Y341" s="214"/>
      <c r="Z341" s="214"/>
      <c r="AA341" s="214"/>
    </row>
    <row r="342" spans="1:27" ht="15.75" customHeight="1" x14ac:dyDescent="0.2">
      <c r="A342" s="214"/>
      <c r="B342" s="214"/>
      <c r="C342" s="213"/>
      <c r="D342" s="226"/>
      <c r="E342" s="226"/>
      <c r="F342" s="212"/>
      <c r="G342" s="213"/>
      <c r="H342" s="213"/>
      <c r="I342" s="213"/>
      <c r="J342" s="212"/>
      <c r="K342" s="213"/>
      <c r="L342" s="213"/>
      <c r="M342" s="213"/>
      <c r="N342" s="212"/>
      <c r="O342" s="213"/>
      <c r="P342" s="213"/>
      <c r="Q342" s="213"/>
      <c r="R342" s="213"/>
      <c r="S342" s="214"/>
      <c r="T342" s="214"/>
      <c r="U342" s="214"/>
      <c r="V342" s="214"/>
      <c r="W342" s="214"/>
      <c r="X342" s="214"/>
      <c r="Y342" s="214"/>
      <c r="Z342" s="214"/>
      <c r="AA342" s="214"/>
    </row>
    <row r="343" spans="1:27" ht="15.75" customHeight="1" x14ac:dyDescent="0.2">
      <c r="A343" s="214"/>
      <c r="B343" s="214"/>
      <c r="C343" s="213"/>
      <c r="D343" s="226"/>
      <c r="E343" s="226"/>
      <c r="F343" s="212"/>
      <c r="G343" s="213"/>
      <c r="H343" s="213"/>
      <c r="I343" s="213"/>
      <c r="J343" s="212"/>
      <c r="K343" s="213"/>
      <c r="L343" s="213"/>
      <c r="M343" s="213"/>
      <c r="N343" s="212"/>
      <c r="O343" s="213"/>
      <c r="P343" s="213"/>
      <c r="Q343" s="213"/>
      <c r="R343" s="213"/>
      <c r="S343" s="214"/>
      <c r="T343" s="214"/>
      <c r="U343" s="214"/>
      <c r="V343" s="214"/>
      <c r="W343" s="214"/>
      <c r="X343" s="214"/>
      <c r="Y343" s="214"/>
      <c r="Z343" s="214"/>
      <c r="AA343" s="214"/>
    </row>
    <row r="344" spans="1:27" ht="15.75" customHeight="1" x14ac:dyDescent="0.2">
      <c r="A344" s="214"/>
      <c r="B344" s="214"/>
      <c r="C344" s="213"/>
      <c r="D344" s="226"/>
      <c r="E344" s="226"/>
      <c r="F344" s="212"/>
      <c r="G344" s="213"/>
      <c r="H344" s="213"/>
      <c r="I344" s="213"/>
      <c r="J344" s="212"/>
      <c r="K344" s="213"/>
      <c r="L344" s="213"/>
      <c r="M344" s="213"/>
      <c r="N344" s="212"/>
      <c r="O344" s="213"/>
      <c r="P344" s="213"/>
      <c r="Q344" s="213"/>
      <c r="R344" s="213"/>
      <c r="S344" s="214"/>
      <c r="T344" s="214"/>
      <c r="U344" s="214"/>
      <c r="V344" s="214"/>
      <c r="W344" s="214"/>
      <c r="X344" s="214"/>
      <c r="Y344" s="214"/>
      <c r="Z344" s="214"/>
      <c r="AA344" s="214"/>
    </row>
    <row r="345" spans="1:27" ht="15.75" customHeight="1" x14ac:dyDescent="0.2">
      <c r="A345" s="214"/>
      <c r="B345" s="214"/>
      <c r="C345" s="213"/>
      <c r="D345" s="226"/>
      <c r="E345" s="226"/>
      <c r="F345" s="212"/>
      <c r="G345" s="213"/>
      <c r="H345" s="213"/>
      <c r="I345" s="213"/>
      <c r="J345" s="212"/>
      <c r="K345" s="213"/>
      <c r="L345" s="213"/>
      <c r="M345" s="213"/>
      <c r="N345" s="212"/>
      <c r="O345" s="213"/>
      <c r="P345" s="213"/>
      <c r="Q345" s="213"/>
      <c r="R345" s="213"/>
      <c r="S345" s="214"/>
      <c r="T345" s="214"/>
      <c r="U345" s="214"/>
      <c r="V345" s="214"/>
      <c r="W345" s="214"/>
      <c r="X345" s="214"/>
      <c r="Y345" s="214"/>
      <c r="Z345" s="214"/>
      <c r="AA345" s="214"/>
    </row>
    <row r="346" spans="1:27" ht="15.75" customHeight="1" x14ac:dyDescent="0.2">
      <c r="A346" s="214"/>
      <c r="B346" s="214"/>
      <c r="C346" s="213"/>
      <c r="D346" s="226"/>
      <c r="E346" s="226"/>
      <c r="F346" s="212"/>
      <c r="G346" s="213"/>
      <c r="H346" s="213"/>
      <c r="I346" s="213"/>
      <c r="J346" s="212"/>
      <c r="K346" s="213"/>
      <c r="L346" s="213"/>
      <c r="M346" s="213"/>
      <c r="N346" s="212"/>
      <c r="O346" s="213"/>
      <c r="P346" s="213"/>
      <c r="Q346" s="213"/>
      <c r="R346" s="213"/>
      <c r="S346" s="214"/>
      <c r="T346" s="214"/>
      <c r="U346" s="214"/>
      <c r="V346" s="214"/>
      <c r="W346" s="214"/>
      <c r="X346" s="214"/>
      <c r="Y346" s="214"/>
      <c r="Z346" s="214"/>
      <c r="AA346" s="214"/>
    </row>
    <row r="347" spans="1:27" ht="15.75" customHeight="1" x14ac:dyDescent="0.2">
      <c r="A347" s="214"/>
      <c r="B347" s="214"/>
      <c r="C347" s="213"/>
      <c r="D347" s="226"/>
      <c r="E347" s="226"/>
      <c r="F347" s="212"/>
      <c r="G347" s="213"/>
      <c r="H347" s="213"/>
      <c r="I347" s="213"/>
      <c r="J347" s="212"/>
      <c r="K347" s="213"/>
      <c r="L347" s="213"/>
      <c r="M347" s="213"/>
      <c r="N347" s="212"/>
      <c r="O347" s="213"/>
      <c r="P347" s="213"/>
      <c r="Q347" s="213"/>
      <c r="R347" s="213"/>
      <c r="S347" s="214"/>
      <c r="T347" s="214"/>
      <c r="U347" s="214"/>
      <c r="V347" s="214"/>
      <c r="W347" s="214"/>
      <c r="X347" s="214"/>
      <c r="Y347" s="214"/>
      <c r="Z347" s="214"/>
      <c r="AA347" s="214"/>
    </row>
    <row r="348" spans="1:27" ht="15.75" customHeight="1" x14ac:dyDescent="0.2">
      <c r="A348" s="214"/>
      <c r="B348" s="214"/>
      <c r="C348" s="213"/>
      <c r="D348" s="226"/>
      <c r="E348" s="226"/>
      <c r="F348" s="212"/>
      <c r="G348" s="213"/>
      <c r="H348" s="213"/>
      <c r="I348" s="213"/>
      <c r="J348" s="212"/>
      <c r="K348" s="213"/>
      <c r="L348" s="213"/>
      <c r="M348" s="213"/>
      <c r="N348" s="212"/>
      <c r="O348" s="213"/>
      <c r="P348" s="213"/>
      <c r="Q348" s="213"/>
      <c r="R348" s="213"/>
      <c r="S348" s="214"/>
      <c r="T348" s="214"/>
      <c r="U348" s="214"/>
      <c r="V348" s="214"/>
      <c r="W348" s="214"/>
      <c r="X348" s="214"/>
      <c r="Y348" s="214"/>
      <c r="Z348" s="214"/>
      <c r="AA348" s="214"/>
    </row>
    <row r="349" spans="1:27" ht="15.75" customHeight="1" x14ac:dyDescent="0.2">
      <c r="A349" s="214"/>
      <c r="B349" s="214"/>
      <c r="C349" s="213"/>
      <c r="D349" s="226"/>
      <c r="E349" s="226"/>
      <c r="F349" s="212"/>
      <c r="G349" s="213"/>
      <c r="H349" s="213"/>
      <c r="I349" s="213"/>
      <c r="J349" s="212"/>
      <c r="K349" s="213"/>
      <c r="L349" s="213"/>
      <c r="M349" s="213"/>
      <c r="N349" s="212"/>
      <c r="O349" s="213"/>
      <c r="P349" s="213"/>
      <c r="Q349" s="213"/>
      <c r="R349" s="213"/>
      <c r="S349" s="214"/>
      <c r="T349" s="214"/>
      <c r="U349" s="214"/>
      <c r="V349" s="214"/>
      <c r="W349" s="214"/>
      <c r="X349" s="214"/>
      <c r="Y349" s="214"/>
      <c r="Z349" s="214"/>
      <c r="AA349" s="214"/>
    </row>
    <row r="350" spans="1:27" ht="15.75" customHeight="1" x14ac:dyDescent="0.2">
      <c r="A350" s="214"/>
      <c r="B350" s="214"/>
      <c r="C350" s="213"/>
      <c r="D350" s="226"/>
      <c r="E350" s="226"/>
      <c r="F350" s="212"/>
      <c r="G350" s="213"/>
      <c r="H350" s="213"/>
      <c r="I350" s="213"/>
      <c r="J350" s="212"/>
      <c r="K350" s="213"/>
      <c r="L350" s="213"/>
      <c r="M350" s="213"/>
      <c r="N350" s="212"/>
      <c r="O350" s="213"/>
      <c r="P350" s="213"/>
      <c r="Q350" s="213"/>
      <c r="R350" s="213"/>
      <c r="S350" s="214"/>
      <c r="T350" s="214"/>
      <c r="U350" s="214"/>
      <c r="V350" s="214"/>
      <c r="W350" s="214"/>
      <c r="X350" s="214"/>
      <c r="Y350" s="214"/>
      <c r="Z350" s="214"/>
      <c r="AA350" s="214"/>
    </row>
    <row r="351" spans="1:27" ht="15.75" customHeight="1" x14ac:dyDescent="0.2">
      <c r="A351" s="214"/>
      <c r="B351" s="214"/>
      <c r="C351" s="213"/>
      <c r="D351" s="226"/>
      <c r="E351" s="226"/>
      <c r="F351" s="212"/>
      <c r="G351" s="213"/>
      <c r="H351" s="213"/>
      <c r="I351" s="213"/>
      <c r="J351" s="212"/>
      <c r="K351" s="213"/>
      <c r="L351" s="213"/>
      <c r="M351" s="213"/>
      <c r="N351" s="212"/>
      <c r="O351" s="213"/>
      <c r="P351" s="213"/>
      <c r="Q351" s="213"/>
      <c r="R351" s="213"/>
      <c r="S351" s="214"/>
      <c r="T351" s="214"/>
      <c r="U351" s="214"/>
      <c r="V351" s="214"/>
      <c r="W351" s="214"/>
      <c r="X351" s="214"/>
      <c r="Y351" s="214"/>
      <c r="Z351" s="214"/>
      <c r="AA351" s="214"/>
    </row>
    <row r="352" spans="1:27" ht="15.75" customHeight="1" x14ac:dyDescent="0.2">
      <c r="A352" s="214"/>
      <c r="B352" s="214"/>
      <c r="C352" s="213"/>
      <c r="D352" s="226"/>
      <c r="E352" s="226"/>
      <c r="F352" s="212"/>
      <c r="G352" s="213"/>
      <c r="H352" s="213"/>
      <c r="I352" s="213"/>
      <c r="J352" s="212"/>
      <c r="K352" s="213"/>
      <c r="L352" s="213"/>
      <c r="M352" s="213"/>
      <c r="N352" s="212"/>
      <c r="O352" s="213"/>
      <c r="P352" s="213"/>
      <c r="Q352" s="213"/>
      <c r="R352" s="213"/>
      <c r="S352" s="214"/>
      <c r="T352" s="214"/>
      <c r="U352" s="214"/>
      <c r="V352" s="214"/>
      <c r="W352" s="214"/>
      <c r="X352" s="214"/>
      <c r="Y352" s="214"/>
      <c r="Z352" s="214"/>
      <c r="AA352" s="214"/>
    </row>
    <row r="353" spans="1:27" ht="15.75" customHeight="1" x14ac:dyDescent="0.2">
      <c r="A353" s="214"/>
      <c r="B353" s="214"/>
      <c r="C353" s="213"/>
      <c r="D353" s="226"/>
      <c r="E353" s="226"/>
      <c r="F353" s="212"/>
      <c r="G353" s="213"/>
      <c r="H353" s="213"/>
      <c r="I353" s="213"/>
      <c r="J353" s="212"/>
      <c r="K353" s="213"/>
      <c r="L353" s="213"/>
      <c r="M353" s="213"/>
      <c r="N353" s="212"/>
      <c r="O353" s="213"/>
      <c r="P353" s="213"/>
      <c r="Q353" s="213"/>
      <c r="R353" s="213"/>
      <c r="S353" s="214"/>
      <c r="T353" s="214"/>
      <c r="U353" s="214"/>
      <c r="V353" s="214"/>
      <c r="W353" s="214"/>
      <c r="X353" s="214"/>
      <c r="Y353" s="214"/>
      <c r="Z353" s="214"/>
      <c r="AA353" s="214"/>
    </row>
    <row r="354" spans="1:27" ht="15.75" customHeight="1" x14ac:dyDescent="0.2">
      <c r="A354" s="214"/>
      <c r="B354" s="214"/>
      <c r="C354" s="213"/>
      <c r="D354" s="226"/>
      <c r="E354" s="226"/>
      <c r="F354" s="212"/>
      <c r="G354" s="213"/>
      <c r="H354" s="213"/>
      <c r="I354" s="213"/>
      <c r="J354" s="212"/>
      <c r="K354" s="213"/>
      <c r="L354" s="213"/>
      <c r="M354" s="213"/>
      <c r="N354" s="212"/>
      <c r="O354" s="213"/>
      <c r="P354" s="213"/>
      <c r="Q354" s="213"/>
      <c r="R354" s="213"/>
      <c r="S354" s="214"/>
      <c r="T354" s="214"/>
      <c r="U354" s="214"/>
      <c r="V354" s="214"/>
      <c r="W354" s="214"/>
      <c r="X354" s="214"/>
      <c r="Y354" s="214"/>
      <c r="Z354" s="214"/>
      <c r="AA354" s="214"/>
    </row>
    <row r="355" spans="1:27" ht="15.75" customHeight="1" x14ac:dyDescent="0.2">
      <c r="A355" s="214"/>
      <c r="B355" s="214"/>
      <c r="C355" s="213"/>
      <c r="D355" s="226"/>
      <c r="E355" s="226"/>
      <c r="F355" s="212"/>
      <c r="G355" s="213"/>
      <c r="H355" s="213"/>
      <c r="I355" s="213"/>
      <c r="J355" s="212"/>
      <c r="K355" s="213"/>
      <c r="L355" s="213"/>
      <c r="M355" s="213"/>
      <c r="N355" s="212"/>
      <c r="O355" s="213"/>
      <c r="P355" s="213"/>
      <c r="Q355" s="213"/>
      <c r="R355" s="213"/>
      <c r="S355" s="214"/>
      <c r="T355" s="214"/>
      <c r="U355" s="214"/>
      <c r="V355" s="214"/>
      <c r="W355" s="214"/>
      <c r="X355" s="214"/>
      <c r="Y355" s="214"/>
      <c r="Z355" s="214"/>
      <c r="AA355" s="214"/>
    </row>
    <row r="356" spans="1:27" ht="15.75" customHeight="1" x14ac:dyDescent="0.2">
      <c r="A356" s="214"/>
      <c r="B356" s="214"/>
      <c r="C356" s="213"/>
      <c r="D356" s="226"/>
      <c r="E356" s="226"/>
      <c r="F356" s="212"/>
      <c r="G356" s="213"/>
      <c r="H356" s="213"/>
      <c r="I356" s="213"/>
      <c r="J356" s="212"/>
      <c r="K356" s="213"/>
      <c r="L356" s="213"/>
      <c r="M356" s="213"/>
      <c r="N356" s="212"/>
      <c r="O356" s="213"/>
      <c r="P356" s="213"/>
      <c r="Q356" s="213"/>
      <c r="R356" s="213"/>
      <c r="S356" s="214"/>
      <c r="T356" s="214"/>
      <c r="U356" s="214"/>
      <c r="V356" s="214"/>
      <c r="W356" s="214"/>
      <c r="X356" s="214"/>
      <c r="Y356" s="214"/>
      <c r="Z356" s="214"/>
      <c r="AA356" s="214"/>
    </row>
    <row r="357" spans="1:27" ht="15.75" customHeight="1" x14ac:dyDescent="0.2">
      <c r="A357" s="214"/>
      <c r="B357" s="214"/>
      <c r="C357" s="213"/>
      <c r="D357" s="226"/>
      <c r="E357" s="226"/>
      <c r="F357" s="212"/>
      <c r="G357" s="213"/>
      <c r="H357" s="213"/>
      <c r="I357" s="213"/>
      <c r="J357" s="212"/>
      <c r="K357" s="213"/>
      <c r="L357" s="213"/>
      <c r="M357" s="213"/>
      <c r="N357" s="212"/>
      <c r="O357" s="213"/>
      <c r="P357" s="213"/>
      <c r="Q357" s="213"/>
      <c r="R357" s="213"/>
      <c r="S357" s="214"/>
      <c r="T357" s="214"/>
      <c r="U357" s="214"/>
      <c r="V357" s="214"/>
      <c r="W357" s="214"/>
      <c r="X357" s="214"/>
      <c r="Y357" s="214"/>
      <c r="Z357" s="214"/>
      <c r="AA357" s="214"/>
    </row>
    <row r="358" spans="1:27" ht="15.75" customHeight="1" x14ac:dyDescent="0.2">
      <c r="A358" s="214"/>
      <c r="B358" s="214"/>
      <c r="C358" s="213"/>
      <c r="D358" s="226"/>
      <c r="E358" s="226"/>
      <c r="F358" s="212"/>
      <c r="G358" s="213"/>
      <c r="H358" s="213"/>
      <c r="I358" s="213"/>
      <c r="J358" s="212"/>
      <c r="K358" s="213"/>
      <c r="L358" s="213"/>
      <c r="M358" s="213"/>
      <c r="N358" s="212"/>
      <c r="O358" s="213"/>
      <c r="P358" s="213"/>
      <c r="Q358" s="213"/>
      <c r="R358" s="213"/>
      <c r="S358" s="214"/>
      <c r="T358" s="214"/>
      <c r="U358" s="214"/>
      <c r="V358" s="214"/>
      <c r="W358" s="214"/>
      <c r="X358" s="214"/>
      <c r="Y358" s="214"/>
      <c r="Z358" s="214"/>
      <c r="AA358" s="214"/>
    </row>
    <row r="359" spans="1:27" ht="15.75" customHeight="1" x14ac:dyDescent="0.2">
      <c r="A359" s="214"/>
      <c r="B359" s="214"/>
      <c r="C359" s="213"/>
      <c r="D359" s="226"/>
      <c r="E359" s="226"/>
      <c r="F359" s="212"/>
      <c r="G359" s="213"/>
      <c r="H359" s="213"/>
      <c r="I359" s="213"/>
      <c r="J359" s="212"/>
      <c r="K359" s="213"/>
      <c r="L359" s="213"/>
      <c r="M359" s="213"/>
      <c r="N359" s="212"/>
      <c r="O359" s="213"/>
      <c r="P359" s="213"/>
      <c r="Q359" s="213"/>
      <c r="R359" s="213"/>
      <c r="S359" s="214"/>
      <c r="T359" s="214"/>
      <c r="U359" s="214"/>
      <c r="V359" s="214"/>
      <c r="W359" s="214"/>
      <c r="X359" s="214"/>
      <c r="Y359" s="214"/>
      <c r="Z359" s="214"/>
      <c r="AA359" s="214"/>
    </row>
    <row r="360" spans="1:27" ht="15.75" customHeight="1" x14ac:dyDescent="0.2">
      <c r="A360" s="214"/>
      <c r="B360" s="214"/>
      <c r="C360" s="213"/>
      <c r="D360" s="226"/>
      <c r="E360" s="226"/>
      <c r="F360" s="212"/>
      <c r="G360" s="213"/>
      <c r="H360" s="213"/>
      <c r="I360" s="213"/>
      <c r="J360" s="212"/>
      <c r="K360" s="213"/>
      <c r="L360" s="213"/>
      <c r="M360" s="213"/>
      <c r="N360" s="212"/>
      <c r="O360" s="213"/>
      <c r="P360" s="213"/>
      <c r="Q360" s="213"/>
      <c r="R360" s="213"/>
      <c r="S360" s="214"/>
      <c r="T360" s="214"/>
      <c r="U360" s="214"/>
      <c r="V360" s="214"/>
      <c r="W360" s="214"/>
      <c r="X360" s="214"/>
      <c r="Y360" s="214"/>
      <c r="Z360" s="214"/>
      <c r="AA360" s="214"/>
    </row>
    <row r="361" spans="1:27" ht="15.75" customHeight="1" x14ac:dyDescent="0.2">
      <c r="A361" s="214"/>
      <c r="B361" s="214"/>
      <c r="C361" s="213"/>
      <c r="D361" s="226"/>
      <c r="E361" s="226"/>
      <c r="F361" s="212"/>
      <c r="G361" s="213"/>
      <c r="H361" s="213"/>
      <c r="I361" s="213"/>
      <c r="J361" s="212"/>
      <c r="K361" s="213"/>
      <c r="L361" s="213"/>
      <c r="M361" s="213"/>
      <c r="N361" s="212"/>
      <c r="O361" s="213"/>
      <c r="P361" s="213"/>
      <c r="Q361" s="213"/>
      <c r="R361" s="213"/>
      <c r="S361" s="214"/>
      <c r="T361" s="214"/>
      <c r="U361" s="214"/>
      <c r="V361" s="214"/>
      <c r="W361" s="214"/>
      <c r="X361" s="214"/>
      <c r="Y361" s="214"/>
      <c r="Z361" s="214"/>
      <c r="AA361" s="214"/>
    </row>
    <row r="362" spans="1:27" ht="15.75" customHeight="1" x14ac:dyDescent="0.2">
      <c r="A362" s="214"/>
      <c r="B362" s="214"/>
      <c r="C362" s="213"/>
      <c r="D362" s="226"/>
      <c r="E362" s="226"/>
      <c r="F362" s="212"/>
      <c r="G362" s="213"/>
      <c r="H362" s="213"/>
      <c r="I362" s="213"/>
      <c r="J362" s="212"/>
      <c r="K362" s="213"/>
      <c r="L362" s="213"/>
      <c r="M362" s="213"/>
      <c r="N362" s="212"/>
      <c r="O362" s="213"/>
      <c r="P362" s="213"/>
      <c r="Q362" s="213"/>
      <c r="R362" s="213"/>
      <c r="S362" s="214"/>
      <c r="T362" s="214"/>
      <c r="U362" s="214"/>
      <c r="V362" s="214"/>
      <c r="W362" s="214"/>
      <c r="X362" s="214"/>
      <c r="Y362" s="214"/>
      <c r="Z362" s="214"/>
      <c r="AA362" s="214"/>
    </row>
    <row r="363" spans="1:27" ht="15.75" customHeight="1" x14ac:dyDescent="0.2">
      <c r="A363" s="214"/>
      <c r="B363" s="214"/>
      <c r="C363" s="213"/>
      <c r="D363" s="226"/>
      <c r="E363" s="226"/>
      <c r="F363" s="212"/>
      <c r="G363" s="213"/>
      <c r="H363" s="213"/>
      <c r="I363" s="213"/>
      <c r="J363" s="212"/>
      <c r="K363" s="213"/>
      <c r="L363" s="213"/>
      <c r="M363" s="213"/>
      <c r="N363" s="212"/>
      <c r="O363" s="213"/>
      <c r="P363" s="213"/>
      <c r="Q363" s="213"/>
      <c r="R363" s="213"/>
      <c r="S363" s="214"/>
      <c r="T363" s="214"/>
      <c r="U363" s="214"/>
      <c r="V363" s="214"/>
      <c r="W363" s="214"/>
      <c r="X363" s="214"/>
      <c r="Y363" s="214"/>
      <c r="Z363" s="214"/>
      <c r="AA363" s="214"/>
    </row>
    <row r="364" spans="1:27" ht="15.75" customHeight="1" x14ac:dyDescent="0.2">
      <c r="A364" s="214"/>
      <c r="B364" s="214"/>
      <c r="C364" s="213"/>
      <c r="D364" s="226"/>
      <c r="E364" s="226"/>
      <c r="F364" s="212"/>
      <c r="G364" s="213"/>
      <c r="H364" s="213"/>
      <c r="I364" s="213"/>
      <c r="J364" s="212"/>
      <c r="K364" s="213"/>
      <c r="L364" s="213"/>
      <c r="M364" s="213"/>
      <c r="N364" s="212"/>
      <c r="O364" s="213"/>
      <c r="P364" s="213"/>
      <c r="Q364" s="213"/>
      <c r="R364" s="213"/>
      <c r="S364" s="214"/>
      <c r="T364" s="214"/>
      <c r="U364" s="214"/>
      <c r="V364" s="214"/>
      <c r="W364" s="214"/>
      <c r="X364" s="214"/>
      <c r="Y364" s="214"/>
      <c r="Z364" s="214"/>
      <c r="AA364" s="214"/>
    </row>
    <row r="365" spans="1:27" ht="15.75" customHeight="1" x14ac:dyDescent="0.2">
      <c r="A365" s="214"/>
      <c r="B365" s="214"/>
      <c r="C365" s="213"/>
      <c r="D365" s="226"/>
      <c r="E365" s="226"/>
      <c r="F365" s="212"/>
      <c r="G365" s="213"/>
      <c r="H365" s="213"/>
      <c r="I365" s="213"/>
      <c r="J365" s="212"/>
      <c r="K365" s="213"/>
      <c r="L365" s="213"/>
      <c r="M365" s="213"/>
      <c r="N365" s="212"/>
      <c r="O365" s="213"/>
      <c r="P365" s="213"/>
      <c r="Q365" s="213"/>
      <c r="R365" s="213"/>
      <c r="S365" s="214"/>
      <c r="T365" s="214"/>
      <c r="U365" s="214"/>
      <c r="V365" s="214"/>
      <c r="W365" s="214"/>
      <c r="X365" s="214"/>
      <c r="Y365" s="214"/>
      <c r="Z365" s="214"/>
      <c r="AA365" s="214"/>
    </row>
    <row r="366" spans="1:27" ht="15.75" customHeight="1" x14ac:dyDescent="0.2">
      <c r="A366" s="214"/>
      <c r="B366" s="214"/>
      <c r="C366" s="213"/>
      <c r="D366" s="226"/>
      <c r="E366" s="226"/>
      <c r="F366" s="212"/>
      <c r="G366" s="213"/>
      <c r="H366" s="213"/>
      <c r="I366" s="213"/>
      <c r="J366" s="212"/>
      <c r="K366" s="213"/>
      <c r="L366" s="213"/>
      <c r="M366" s="213"/>
      <c r="N366" s="212"/>
      <c r="O366" s="213"/>
      <c r="P366" s="213"/>
      <c r="Q366" s="213"/>
      <c r="R366" s="213"/>
      <c r="S366" s="214"/>
      <c r="T366" s="214"/>
      <c r="U366" s="214"/>
      <c r="V366" s="214"/>
      <c r="W366" s="214"/>
      <c r="X366" s="214"/>
      <c r="Y366" s="214"/>
      <c r="Z366" s="214"/>
      <c r="AA366" s="214"/>
    </row>
    <row r="367" spans="1:27" ht="15.75" customHeight="1" x14ac:dyDescent="0.2">
      <c r="A367" s="214"/>
      <c r="B367" s="214"/>
      <c r="C367" s="213"/>
      <c r="D367" s="226"/>
      <c r="E367" s="226"/>
      <c r="F367" s="212"/>
      <c r="G367" s="213"/>
      <c r="H367" s="213"/>
      <c r="I367" s="213"/>
      <c r="J367" s="212"/>
      <c r="K367" s="213"/>
      <c r="L367" s="213"/>
      <c r="M367" s="213"/>
      <c r="N367" s="212"/>
      <c r="O367" s="213"/>
      <c r="P367" s="213"/>
      <c r="Q367" s="213"/>
      <c r="R367" s="213"/>
      <c r="S367" s="214"/>
      <c r="T367" s="214"/>
      <c r="U367" s="214"/>
      <c r="V367" s="214"/>
      <c r="W367" s="214"/>
      <c r="X367" s="214"/>
      <c r="Y367" s="214"/>
      <c r="Z367" s="214"/>
      <c r="AA367" s="214"/>
    </row>
    <row r="368" spans="1:27" ht="15.75" customHeight="1" x14ac:dyDescent="0.2">
      <c r="A368" s="214"/>
      <c r="B368" s="214"/>
      <c r="C368" s="213"/>
      <c r="D368" s="226"/>
      <c r="E368" s="226"/>
      <c r="F368" s="212"/>
      <c r="G368" s="213"/>
      <c r="H368" s="213"/>
      <c r="I368" s="213"/>
      <c r="J368" s="212"/>
      <c r="K368" s="213"/>
      <c r="L368" s="213"/>
      <c r="M368" s="213"/>
      <c r="N368" s="212"/>
      <c r="O368" s="213"/>
      <c r="P368" s="213"/>
      <c r="Q368" s="213"/>
      <c r="R368" s="213"/>
      <c r="S368" s="214"/>
      <c r="T368" s="214"/>
      <c r="U368" s="214"/>
      <c r="V368" s="214"/>
      <c r="W368" s="214"/>
      <c r="X368" s="214"/>
      <c r="Y368" s="214"/>
      <c r="Z368" s="214"/>
      <c r="AA368" s="214"/>
    </row>
    <row r="369" spans="1:27" ht="15.75" customHeight="1" x14ac:dyDescent="0.2">
      <c r="A369" s="214"/>
      <c r="B369" s="214"/>
      <c r="C369" s="213"/>
      <c r="D369" s="226"/>
      <c r="E369" s="226"/>
      <c r="F369" s="212"/>
      <c r="G369" s="213"/>
      <c r="H369" s="213"/>
      <c r="I369" s="213"/>
      <c r="J369" s="212"/>
      <c r="K369" s="213"/>
      <c r="L369" s="213"/>
      <c r="M369" s="213"/>
      <c r="N369" s="212"/>
      <c r="O369" s="213"/>
      <c r="P369" s="213"/>
      <c r="Q369" s="213"/>
      <c r="R369" s="213"/>
      <c r="S369" s="214"/>
      <c r="T369" s="214"/>
      <c r="U369" s="214"/>
      <c r="V369" s="214"/>
      <c r="W369" s="214"/>
      <c r="X369" s="214"/>
      <c r="Y369" s="214"/>
      <c r="Z369" s="214"/>
      <c r="AA369" s="214"/>
    </row>
    <row r="370" spans="1:27" ht="15.75" customHeight="1" x14ac:dyDescent="0.2">
      <c r="A370" s="214"/>
      <c r="B370" s="214"/>
      <c r="C370" s="213"/>
      <c r="D370" s="226"/>
      <c r="E370" s="226"/>
      <c r="F370" s="212"/>
      <c r="G370" s="213"/>
      <c r="H370" s="213"/>
      <c r="I370" s="213"/>
      <c r="J370" s="212"/>
      <c r="K370" s="213"/>
      <c r="L370" s="213"/>
      <c r="M370" s="213"/>
      <c r="N370" s="212"/>
      <c r="O370" s="213"/>
      <c r="P370" s="213"/>
      <c r="Q370" s="213"/>
      <c r="R370" s="213"/>
      <c r="S370" s="214"/>
      <c r="T370" s="214"/>
      <c r="U370" s="214"/>
      <c r="V370" s="214"/>
      <c r="W370" s="214"/>
      <c r="X370" s="214"/>
      <c r="Y370" s="214"/>
      <c r="Z370" s="214"/>
      <c r="AA370" s="214"/>
    </row>
    <row r="371" spans="1:27" ht="15.75" customHeight="1" x14ac:dyDescent="0.2">
      <c r="A371" s="214"/>
      <c r="B371" s="214"/>
      <c r="C371" s="213"/>
      <c r="D371" s="226"/>
      <c r="E371" s="226"/>
      <c r="F371" s="212"/>
      <c r="G371" s="213"/>
      <c r="H371" s="213"/>
      <c r="I371" s="213"/>
      <c r="J371" s="212"/>
      <c r="K371" s="213"/>
      <c r="L371" s="213"/>
      <c r="M371" s="213"/>
      <c r="N371" s="212"/>
      <c r="O371" s="213"/>
      <c r="P371" s="213"/>
      <c r="Q371" s="213"/>
      <c r="R371" s="213"/>
      <c r="S371" s="214"/>
      <c r="T371" s="214"/>
      <c r="U371" s="214"/>
      <c r="V371" s="214"/>
      <c r="W371" s="214"/>
      <c r="X371" s="214"/>
      <c r="Y371" s="214"/>
      <c r="Z371" s="214"/>
      <c r="AA371" s="214"/>
    </row>
    <row r="372" spans="1:27" ht="15.75" customHeight="1" x14ac:dyDescent="0.2">
      <c r="A372" s="214"/>
      <c r="B372" s="214"/>
      <c r="C372" s="213"/>
      <c r="D372" s="226"/>
      <c r="E372" s="226"/>
      <c r="F372" s="212"/>
      <c r="G372" s="213"/>
      <c r="H372" s="213"/>
      <c r="I372" s="213"/>
      <c r="J372" s="212"/>
      <c r="K372" s="213"/>
      <c r="L372" s="213"/>
      <c r="M372" s="213"/>
      <c r="N372" s="212"/>
      <c r="O372" s="213"/>
      <c r="P372" s="213"/>
      <c r="Q372" s="213"/>
      <c r="R372" s="213"/>
      <c r="S372" s="214"/>
      <c r="T372" s="214"/>
      <c r="U372" s="214"/>
      <c r="V372" s="214"/>
      <c r="W372" s="214"/>
      <c r="X372" s="214"/>
      <c r="Y372" s="214"/>
      <c r="Z372" s="214"/>
      <c r="AA372" s="214"/>
    </row>
    <row r="373" spans="1:27" ht="15.75" customHeight="1" x14ac:dyDescent="0.2">
      <c r="A373" s="214"/>
      <c r="B373" s="214"/>
      <c r="C373" s="213"/>
      <c r="D373" s="226"/>
      <c r="E373" s="226"/>
      <c r="F373" s="212"/>
      <c r="G373" s="213"/>
      <c r="H373" s="213"/>
      <c r="I373" s="213"/>
      <c r="J373" s="212"/>
      <c r="K373" s="213"/>
      <c r="L373" s="213"/>
      <c r="M373" s="213"/>
      <c r="N373" s="212"/>
      <c r="O373" s="213"/>
      <c r="P373" s="213"/>
      <c r="Q373" s="213"/>
      <c r="R373" s="213"/>
      <c r="S373" s="214"/>
      <c r="T373" s="214"/>
      <c r="U373" s="214"/>
      <c r="V373" s="214"/>
      <c r="W373" s="214"/>
      <c r="X373" s="214"/>
      <c r="Y373" s="214"/>
      <c r="Z373" s="214"/>
      <c r="AA373" s="214"/>
    </row>
    <row r="374" spans="1:27" ht="15.75" customHeight="1" x14ac:dyDescent="0.2">
      <c r="A374" s="214"/>
      <c r="B374" s="214"/>
      <c r="C374" s="213"/>
      <c r="D374" s="226"/>
      <c r="E374" s="226"/>
      <c r="F374" s="212"/>
      <c r="G374" s="213"/>
      <c r="H374" s="213"/>
      <c r="I374" s="213"/>
      <c r="J374" s="212"/>
      <c r="K374" s="213"/>
      <c r="L374" s="213"/>
      <c r="M374" s="213"/>
      <c r="N374" s="212"/>
      <c r="O374" s="213"/>
      <c r="P374" s="213"/>
      <c r="Q374" s="213"/>
      <c r="R374" s="213"/>
      <c r="S374" s="214"/>
      <c r="T374" s="214"/>
      <c r="U374" s="214"/>
      <c r="V374" s="214"/>
      <c r="W374" s="214"/>
      <c r="X374" s="214"/>
      <c r="Y374" s="214"/>
      <c r="Z374" s="214"/>
      <c r="AA374" s="214"/>
    </row>
    <row r="375" spans="1:27" ht="15.75" customHeight="1" x14ac:dyDescent="0.2">
      <c r="A375" s="214"/>
      <c r="B375" s="214"/>
      <c r="C375" s="213"/>
      <c r="D375" s="226"/>
      <c r="E375" s="226"/>
      <c r="F375" s="212"/>
      <c r="G375" s="213"/>
      <c r="H375" s="213"/>
      <c r="I375" s="213"/>
      <c r="J375" s="212"/>
      <c r="K375" s="213"/>
      <c r="L375" s="213"/>
      <c r="M375" s="213"/>
      <c r="N375" s="212"/>
      <c r="O375" s="213"/>
      <c r="P375" s="213"/>
      <c r="Q375" s="213"/>
      <c r="R375" s="213"/>
      <c r="S375" s="214"/>
      <c r="T375" s="214"/>
      <c r="U375" s="214"/>
      <c r="V375" s="214"/>
      <c r="W375" s="214"/>
      <c r="X375" s="214"/>
      <c r="Y375" s="214"/>
      <c r="Z375" s="214"/>
      <c r="AA375" s="214"/>
    </row>
    <row r="376" spans="1:27" ht="15.75" customHeight="1" x14ac:dyDescent="0.2">
      <c r="A376" s="214"/>
      <c r="B376" s="214"/>
      <c r="C376" s="213"/>
      <c r="D376" s="226"/>
      <c r="E376" s="226"/>
      <c r="F376" s="212"/>
      <c r="G376" s="213"/>
      <c r="H376" s="213"/>
      <c r="I376" s="213"/>
      <c r="J376" s="212"/>
      <c r="K376" s="213"/>
      <c r="L376" s="213"/>
      <c r="M376" s="213"/>
      <c r="N376" s="212"/>
      <c r="O376" s="213"/>
      <c r="P376" s="213"/>
      <c r="Q376" s="213"/>
      <c r="R376" s="213"/>
      <c r="S376" s="214"/>
      <c r="T376" s="214"/>
      <c r="U376" s="214"/>
      <c r="V376" s="214"/>
      <c r="W376" s="214"/>
      <c r="X376" s="214"/>
      <c r="Y376" s="214"/>
      <c r="Z376" s="214"/>
      <c r="AA376" s="214"/>
    </row>
    <row r="377" spans="1:27" ht="15.75" customHeight="1" x14ac:dyDescent="0.2">
      <c r="A377" s="214"/>
      <c r="B377" s="214"/>
      <c r="C377" s="213"/>
      <c r="D377" s="226"/>
      <c r="E377" s="226"/>
      <c r="F377" s="212"/>
      <c r="G377" s="213"/>
      <c r="H377" s="213"/>
      <c r="I377" s="213"/>
      <c r="J377" s="212"/>
      <c r="K377" s="213"/>
      <c r="L377" s="213"/>
      <c r="M377" s="213"/>
      <c r="N377" s="212"/>
      <c r="O377" s="213"/>
      <c r="P377" s="213"/>
      <c r="Q377" s="213"/>
      <c r="R377" s="213"/>
      <c r="S377" s="214"/>
      <c r="T377" s="214"/>
      <c r="U377" s="214"/>
      <c r="V377" s="214"/>
      <c r="W377" s="214"/>
      <c r="X377" s="214"/>
      <c r="Y377" s="214"/>
      <c r="Z377" s="214"/>
      <c r="AA377" s="214"/>
    </row>
    <row r="378" spans="1:27" ht="15.75" customHeight="1" x14ac:dyDescent="0.2">
      <c r="A378" s="214"/>
      <c r="B378" s="214"/>
      <c r="C378" s="213"/>
      <c r="D378" s="226"/>
      <c r="E378" s="226"/>
      <c r="F378" s="212"/>
      <c r="G378" s="213"/>
      <c r="H378" s="213"/>
      <c r="I378" s="213"/>
      <c r="J378" s="212"/>
      <c r="K378" s="213"/>
      <c r="L378" s="213"/>
      <c r="M378" s="213"/>
      <c r="N378" s="212"/>
      <c r="O378" s="213"/>
      <c r="P378" s="213"/>
      <c r="Q378" s="213"/>
      <c r="R378" s="213"/>
      <c r="S378" s="214"/>
      <c r="T378" s="214"/>
      <c r="U378" s="214"/>
      <c r="V378" s="214"/>
      <c r="W378" s="214"/>
      <c r="X378" s="214"/>
      <c r="Y378" s="214"/>
      <c r="Z378" s="214"/>
      <c r="AA378" s="214"/>
    </row>
    <row r="379" spans="1:27" ht="15.75" customHeight="1" x14ac:dyDescent="0.2">
      <c r="A379" s="214"/>
      <c r="B379" s="214"/>
      <c r="C379" s="213"/>
      <c r="D379" s="226"/>
      <c r="E379" s="226"/>
      <c r="F379" s="212"/>
      <c r="G379" s="213"/>
      <c r="H379" s="213"/>
      <c r="I379" s="213"/>
      <c r="J379" s="212"/>
      <c r="K379" s="213"/>
      <c r="L379" s="213"/>
      <c r="M379" s="213"/>
      <c r="N379" s="212"/>
      <c r="O379" s="213"/>
      <c r="P379" s="213"/>
      <c r="Q379" s="213"/>
      <c r="R379" s="213"/>
      <c r="S379" s="214"/>
      <c r="T379" s="214"/>
      <c r="U379" s="214"/>
      <c r="V379" s="214"/>
      <c r="W379" s="214"/>
      <c r="X379" s="214"/>
      <c r="Y379" s="214"/>
      <c r="Z379" s="214"/>
      <c r="AA379" s="214"/>
    </row>
    <row r="380" spans="1:27" ht="15.75" customHeight="1" x14ac:dyDescent="0.2">
      <c r="A380" s="214"/>
      <c r="B380" s="214"/>
      <c r="C380" s="213"/>
      <c r="D380" s="226"/>
      <c r="E380" s="226"/>
      <c r="F380" s="212"/>
      <c r="G380" s="213"/>
      <c r="H380" s="213"/>
      <c r="I380" s="213"/>
      <c r="J380" s="212"/>
      <c r="K380" s="213"/>
      <c r="L380" s="213"/>
      <c r="M380" s="213"/>
      <c r="N380" s="212"/>
      <c r="O380" s="213"/>
      <c r="P380" s="213"/>
      <c r="Q380" s="213"/>
      <c r="R380" s="213"/>
      <c r="S380" s="214"/>
      <c r="T380" s="214"/>
      <c r="U380" s="214"/>
      <c r="V380" s="214"/>
      <c r="W380" s="214"/>
      <c r="X380" s="214"/>
      <c r="Y380" s="214"/>
      <c r="Z380" s="214"/>
      <c r="AA380" s="214"/>
    </row>
    <row r="381" spans="1:27" ht="15.75" customHeight="1" x14ac:dyDescent="0.2">
      <c r="A381" s="214"/>
      <c r="B381" s="214"/>
      <c r="C381" s="213"/>
      <c r="D381" s="226"/>
      <c r="E381" s="226"/>
      <c r="F381" s="212"/>
      <c r="G381" s="213"/>
      <c r="H381" s="213"/>
      <c r="I381" s="213"/>
      <c r="J381" s="212"/>
      <c r="K381" s="213"/>
      <c r="L381" s="213"/>
      <c r="M381" s="213"/>
      <c r="N381" s="212"/>
      <c r="O381" s="213"/>
      <c r="P381" s="213"/>
      <c r="Q381" s="213"/>
      <c r="R381" s="213"/>
      <c r="S381" s="214"/>
      <c r="T381" s="214"/>
      <c r="U381" s="214"/>
      <c r="V381" s="214"/>
      <c r="W381" s="214"/>
      <c r="X381" s="214"/>
      <c r="Y381" s="214"/>
      <c r="Z381" s="214"/>
      <c r="AA381" s="214"/>
    </row>
    <row r="382" spans="1:27" ht="15.75" customHeight="1" x14ac:dyDescent="0.2">
      <c r="A382" s="214"/>
      <c r="B382" s="214"/>
      <c r="C382" s="213"/>
      <c r="D382" s="226"/>
      <c r="E382" s="226"/>
      <c r="F382" s="212"/>
      <c r="G382" s="213"/>
      <c r="H382" s="213"/>
      <c r="I382" s="213"/>
      <c r="J382" s="212"/>
      <c r="K382" s="213"/>
      <c r="L382" s="213"/>
      <c r="M382" s="213"/>
      <c r="N382" s="212"/>
      <c r="O382" s="213"/>
      <c r="P382" s="213"/>
      <c r="Q382" s="213"/>
      <c r="R382" s="213"/>
      <c r="S382" s="214"/>
      <c r="T382" s="214"/>
      <c r="U382" s="214"/>
      <c r="V382" s="214"/>
      <c r="W382" s="214"/>
      <c r="X382" s="214"/>
      <c r="Y382" s="214"/>
      <c r="Z382" s="214"/>
      <c r="AA382" s="214"/>
    </row>
    <row r="383" spans="1:27" ht="15.75" customHeight="1" x14ac:dyDescent="0.2">
      <c r="A383" s="214"/>
      <c r="B383" s="214"/>
      <c r="C383" s="213"/>
      <c r="D383" s="226"/>
      <c r="E383" s="226"/>
      <c r="F383" s="212"/>
      <c r="G383" s="213"/>
      <c r="H383" s="213"/>
      <c r="I383" s="213"/>
      <c r="J383" s="212"/>
      <c r="K383" s="213"/>
      <c r="L383" s="213"/>
      <c r="M383" s="213"/>
      <c r="N383" s="212"/>
      <c r="O383" s="213"/>
      <c r="P383" s="213"/>
      <c r="Q383" s="213"/>
      <c r="R383" s="213"/>
      <c r="S383" s="214"/>
      <c r="T383" s="214"/>
      <c r="U383" s="214"/>
      <c r="V383" s="214"/>
      <c r="W383" s="214"/>
      <c r="X383" s="214"/>
      <c r="Y383" s="214"/>
      <c r="Z383" s="214"/>
      <c r="AA383" s="214"/>
    </row>
    <row r="384" spans="1:27" ht="15.75" customHeight="1" x14ac:dyDescent="0.2">
      <c r="A384" s="214"/>
      <c r="B384" s="214"/>
      <c r="C384" s="213"/>
      <c r="D384" s="226"/>
      <c r="E384" s="226"/>
      <c r="F384" s="212"/>
      <c r="G384" s="213"/>
      <c r="H384" s="213"/>
      <c r="I384" s="213"/>
      <c r="J384" s="212"/>
      <c r="K384" s="213"/>
      <c r="L384" s="213"/>
      <c r="M384" s="213"/>
      <c r="N384" s="212"/>
      <c r="O384" s="213"/>
      <c r="P384" s="213"/>
      <c r="Q384" s="213"/>
      <c r="R384" s="213"/>
      <c r="S384" s="214"/>
      <c r="T384" s="214"/>
      <c r="U384" s="214"/>
      <c r="V384" s="214"/>
      <c r="W384" s="214"/>
      <c r="X384" s="214"/>
      <c r="Y384" s="214"/>
      <c r="Z384" s="214"/>
      <c r="AA384" s="214"/>
    </row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A2:AG184" xr:uid="{FACCE368-8A9F-4154-A051-97B941181E37}"/>
  <pageMargins left="0.70866141732283472" right="0.70866141732283472" top="0.74803149606299213" bottom="0.74803149606299213" header="0" footer="0"/>
  <pageSetup paperSize="8" fitToHeight="0" orientation="landscape" r:id="rId1"/>
  <headerFooter>
    <oddHeader>&amp;RLAMPIRAN 2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V33"/>
  <sheetViews>
    <sheetView view="pageBreakPreview" zoomScale="80" zoomScaleNormal="110" zoomScaleSheetLayoutView="80" workbookViewId="0">
      <pane xSplit="2" ySplit="7" topLeftCell="F8" activePane="bottomRight" state="frozen"/>
      <selection activeCell="X11" sqref="X11"/>
      <selection pane="topRight" activeCell="X11" sqref="X11"/>
      <selection pane="bottomLeft" activeCell="X11" sqref="X11"/>
      <selection pane="bottomRight" activeCell="AC35" sqref="AC35"/>
    </sheetView>
  </sheetViews>
  <sheetFormatPr defaultColWidth="9.42578125" defaultRowHeight="12.75" x14ac:dyDescent="0.2"/>
  <cols>
    <col min="1" max="1" width="6.5703125" style="94" customWidth="1"/>
    <col min="2" max="2" width="27.5703125" style="94" customWidth="1"/>
    <col min="3" max="3" width="13.5703125" style="94" hidden="1" customWidth="1"/>
    <col min="4" max="4" width="1.5703125" style="94" customWidth="1"/>
    <col min="5" max="5" width="19.5703125" style="146" customWidth="1"/>
    <col min="6" max="6" width="1.5703125" style="94" customWidth="1"/>
    <col min="7" max="9" width="13.5703125" style="94" customWidth="1"/>
    <col min="10" max="10" width="1.5703125" style="94" customWidth="1"/>
    <col min="11" max="13" width="13.5703125" style="94" customWidth="1"/>
    <col min="14" max="14" width="1.5703125" style="94" customWidth="1"/>
    <col min="15" max="17" width="13.5703125" style="94" customWidth="1"/>
    <col min="18" max="19" width="1.5703125" style="94" customWidth="1"/>
    <col min="20" max="20" width="3.42578125" style="94" customWidth="1"/>
    <col min="21" max="16384" width="9.42578125" style="94"/>
  </cols>
  <sheetData>
    <row r="1" spans="2:22" ht="15" customHeight="1" x14ac:dyDescent="0.2">
      <c r="B1" s="336" t="s">
        <v>422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</row>
    <row r="2" spans="2:22" ht="15" customHeight="1" x14ac:dyDescent="0.2">
      <c r="B2" s="337" t="s">
        <v>423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</row>
    <row r="3" spans="2:22" ht="13.5" thickBot="1" x14ac:dyDescent="0.25">
      <c r="E3" s="296"/>
    </row>
    <row r="4" spans="2:22" s="10" customFormat="1" ht="40.5" customHeight="1" x14ac:dyDescent="0.25">
      <c r="B4" s="312" t="s">
        <v>61</v>
      </c>
      <c r="C4" s="313" t="s">
        <v>229</v>
      </c>
      <c r="D4" s="314"/>
      <c r="E4" s="313" t="s">
        <v>228</v>
      </c>
      <c r="F4" s="312"/>
      <c r="G4" s="338" t="s">
        <v>212</v>
      </c>
      <c r="H4" s="338"/>
      <c r="I4" s="338"/>
      <c r="J4" s="315"/>
      <c r="K4" s="340" t="s">
        <v>213</v>
      </c>
      <c r="L4" s="340"/>
      <c r="M4" s="340"/>
      <c r="N4" s="316"/>
      <c r="O4" s="339" t="s">
        <v>214</v>
      </c>
      <c r="P4" s="339"/>
      <c r="Q4" s="339"/>
      <c r="R4" s="325"/>
      <c r="S4" s="72"/>
    </row>
    <row r="5" spans="2:22" s="10" customFormat="1" ht="13.5" customHeight="1" x14ac:dyDescent="0.25">
      <c r="B5" s="302"/>
      <c r="C5" s="302"/>
      <c r="D5" s="303"/>
      <c r="E5" s="295"/>
      <c r="F5" s="304"/>
      <c r="G5" s="305"/>
      <c r="H5" s="305"/>
      <c r="I5" s="305"/>
      <c r="J5" s="303"/>
      <c r="K5" s="303"/>
      <c r="L5" s="303"/>
      <c r="M5" s="303"/>
      <c r="N5" s="303"/>
      <c r="O5" s="302"/>
      <c r="P5" s="302"/>
      <c r="Q5" s="302"/>
      <c r="R5" s="303"/>
      <c r="S5" s="71"/>
    </row>
    <row r="6" spans="2:22" s="133" customFormat="1" x14ac:dyDescent="0.25">
      <c r="B6" s="306"/>
      <c r="C6" s="306"/>
      <c r="D6" s="302"/>
      <c r="E6" s="297"/>
      <c r="F6" s="302"/>
      <c r="G6" s="329"/>
      <c r="H6" s="329"/>
      <c r="I6" s="329"/>
      <c r="J6" s="329"/>
      <c r="K6" s="329"/>
      <c r="L6" s="329"/>
      <c r="M6" s="329"/>
      <c r="N6" s="329"/>
      <c r="O6" s="330"/>
      <c r="P6" s="330"/>
      <c r="Q6" s="330"/>
      <c r="R6" s="329"/>
      <c r="S6" s="73"/>
    </row>
    <row r="7" spans="2:22" s="133" customFormat="1" ht="13.5" customHeight="1" thickBot="1" x14ac:dyDescent="0.3">
      <c r="B7" s="307"/>
      <c r="C7" s="307"/>
      <c r="D7" s="308"/>
      <c r="E7" s="310">
        <v>2024</v>
      </c>
      <c r="F7" s="308"/>
      <c r="G7" s="310">
        <v>2022</v>
      </c>
      <c r="H7" s="310">
        <v>2023</v>
      </c>
      <c r="I7" s="310">
        <v>2025</v>
      </c>
      <c r="J7" s="311"/>
      <c r="K7" s="310">
        <v>2022</v>
      </c>
      <c r="L7" s="310">
        <v>2023</v>
      </c>
      <c r="M7" s="310">
        <v>2025</v>
      </c>
      <c r="N7" s="311"/>
      <c r="O7" s="310">
        <v>2022</v>
      </c>
      <c r="P7" s="310">
        <v>2023</v>
      </c>
      <c r="Q7" s="310">
        <v>2025</v>
      </c>
      <c r="R7" s="311"/>
      <c r="S7" s="142"/>
    </row>
    <row r="8" spans="2:22" s="134" customFormat="1" ht="21" customHeight="1" x14ac:dyDescent="0.25">
      <c r="B8" s="27" t="s">
        <v>60</v>
      </c>
      <c r="C8" s="27"/>
      <c r="D8" s="47"/>
      <c r="E8" s="54">
        <v>34058.699999999997</v>
      </c>
      <c r="F8" s="54">
        <v>0</v>
      </c>
      <c r="G8" s="54">
        <v>8771</v>
      </c>
      <c r="H8" s="54">
        <v>12312</v>
      </c>
      <c r="I8" s="177">
        <f>SUM(I9:I24)</f>
        <v>14465</v>
      </c>
      <c r="J8" s="54">
        <v>0</v>
      </c>
      <c r="K8" s="54">
        <v>22635</v>
      </c>
      <c r="L8" s="54">
        <v>32281.434157955198</v>
      </c>
      <c r="M8" s="177">
        <f>SUM(M9:M24)</f>
        <v>40497</v>
      </c>
      <c r="N8" s="54">
        <v>0</v>
      </c>
      <c r="O8" s="54">
        <v>447553.01067060384</v>
      </c>
      <c r="P8" s="54">
        <v>543232.82570376794</v>
      </c>
      <c r="Q8" s="177">
        <v>600054.71188243199</v>
      </c>
      <c r="R8" s="54">
        <v>0</v>
      </c>
      <c r="S8" s="55"/>
    </row>
    <row r="9" spans="2:22" s="10" customFormat="1" ht="21" customHeight="1" x14ac:dyDescent="0.25">
      <c r="B9" s="6" t="s">
        <v>0</v>
      </c>
      <c r="C9" s="170">
        <v>1</v>
      </c>
      <c r="D9" s="12"/>
      <c r="E9" s="50">
        <v>4186.3</v>
      </c>
      <c r="F9" s="50">
        <v>0</v>
      </c>
      <c r="G9" s="50">
        <v>817</v>
      </c>
      <c r="H9" s="50">
        <v>1803</v>
      </c>
      <c r="I9" s="49">
        <f>'Jadual 3.1'!J9</f>
        <v>2428</v>
      </c>
      <c r="J9" s="50">
        <v>0</v>
      </c>
      <c r="K9" s="50">
        <v>2097</v>
      </c>
      <c r="L9" s="50">
        <v>5257.7708256369178</v>
      </c>
      <c r="M9" s="49">
        <v>7110</v>
      </c>
      <c r="N9" s="50">
        <v>0</v>
      </c>
      <c r="O9" s="50">
        <v>44410.499233524162</v>
      </c>
      <c r="P9" s="50">
        <v>97521.722201943499</v>
      </c>
      <c r="Q9" s="49">
        <v>144258.03405228758</v>
      </c>
      <c r="R9" s="50">
        <v>0</v>
      </c>
      <c r="S9" s="21"/>
      <c r="V9" s="59"/>
    </row>
    <row r="10" spans="2:22" s="10" customFormat="1" ht="21" customHeight="1" x14ac:dyDescent="0.25">
      <c r="B10" s="6" t="s">
        <v>109</v>
      </c>
      <c r="C10" s="170">
        <v>2</v>
      </c>
      <c r="D10" s="91"/>
      <c r="E10" s="92">
        <v>2217.6</v>
      </c>
      <c r="F10" s="92">
        <v>0</v>
      </c>
      <c r="G10" s="92">
        <v>732</v>
      </c>
      <c r="H10" s="92">
        <v>1053</v>
      </c>
      <c r="I10" s="49">
        <f>'Jadual 3.1'!J21</f>
        <v>1805</v>
      </c>
      <c r="J10" s="92">
        <v>0</v>
      </c>
      <c r="K10" s="92">
        <v>1919</v>
      </c>
      <c r="L10" s="92">
        <v>2849.5327044025162</v>
      </c>
      <c r="M10" s="49">
        <v>5509</v>
      </c>
      <c r="N10" s="92">
        <v>0</v>
      </c>
      <c r="O10" s="92">
        <v>40449.698810319431</v>
      </c>
      <c r="P10" s="92">
        <v>38927.493497849369</v>
      </c>
      <c r="Q10" s="49">
        <v>53898.226190476205</v>
      </c>
      <c r="R10" s="92">
        <v>0</v>
      </c>
      <c r="S10" s="92"/>
      <c r="V10" s="59"/>
    </row>
    <row r="11" spans="2:22" s="10" customFormat="1" ht="21" customHeight="1" x14ac:dyDescent="0.25">
      <c r="B11" s="6" t="s">
        <v>7</v>
      </c>
      <c r="C11" s="170">
        <v>3</v>
      </c>
      <c r="D11" s="91"/>
      <c r="E11" s="92">
        <v>1888.5</v>
      </c>
      <c r="F11" s="92">
        <v>0</v>
      </c>
      <c r="G11" s="92">
        <v>427</v>
      </c>
      <c r="H11" s="92">
        <v>979</v>
      </c>
      <c r="I11" s="49">
        <f>'Jadual 3.1'!J35</f>
        <v>702</v>
      </c>
      <c r="J11" s="92">
        <v>0</v>
      </c>
      <c r="K11" s="92">
        <v>613</v>
      </c>
      <c r="L11" s="92">
        <v>2085.294199204187</v>
      </c>
      <c r="M11" s="49">
        <v>1938</v>
      </c>
      <c r="N11" s="92">
        <v>0</v>
      </c>
      <c r="O11" s="92">
        <v>9366.409560108521</v>
      </c>
      <c r="P11" s="92">
        <v>18928.370202888615</v>
      </c>
      <c r="Q11" s="49">
        <v>16560.508812266162</v>
      </c>
      <c r="R11" s="92">
        <v>0</v>
      </c>
      <c r="S11" s="92"/>
      <c r="V11" s="59"/>
    </row>
    <row r="12" spans="2:22" s="10" customFormat="1" ht="21" customHeight="1" x14ac:dyDescent="0.25">
      <c r="B12" s="6" t="s">
        <v>13</v>
      </c>
      <c r="C12" s="170">
        <v>4</v>
      </c>
      <c r="D12" s="91"/>
      <c r="E12" s="92">
        <v>1047</v>
      </c>
      <c r="F12" s="92">
        <v>0</v>
      </c>
      <c r="G12" s="92">
        <v>1356</v>
      </c>
      <c r="H12" s="92">
        <v>965</v>
      </c>
      <c r="I12" s="49">
        <v>808</v>
      </c>
      <c r="J12" s="92">
        <v>0</v>
      </c>
      <c r="K12" s="92">
        <v>4215</v>
      </c>
      <c r="L12" s="92">
        <v>2482.6174603174604</v>
      </c>
      <c r="M12" s="49">
        <v>2589</v>
      </c>
      <c r="N12" s="92">
        <v>0</v>
      </c>
      <c r="O12" s="92">
        <v>66729.682794248351</v>
      </c>
      <c r="P12" s="92">
        <v>47446.391293932989</v>
      </c>
      <c r="Q12" s="49">
        <v>37298.140093542374</v>
      </c>
      <c r="R12" s="92">
        <v>0</v>
      </c>
      <c r="S12" s="92"/>
      <c r="V12" s="59"/>
    </row>
    <row r="13" spans="2:22" s="10" customFormat="1" ht="21" customHeight="1" x14ac:dyDescent="0.25">
      <c r="B13" s="6" t="s">
        <v>17</v>
      </c>
      <c r="C13" s="170">
        <v>5</v>
      </c>
      <c r="D13" s="91"/>
      <c r="E13" s="92">
        <v>1240</v>
      </c>
      <c r="F13" s="92">
        <v>0</v>
      </c>
      <c r="G13" s="92">
        <v>321</v>
      </c>
      <c r="H13" s="92">
        <v>756</v>
      </c>
      <c r="I13" s="49">
        <f>'Jadual 3.1 (2)'!J13</f>
        <v>1191</v>
      </c>
      <c r="J13" s="92">
        <v>0</v>
      </c>
      <c r="K13" s="92">
        <v>501</v>
      </c>
      <c r="L13" s="92">
        <v>1759.4499999999998</v>
      </c>
      <c r="M13" s="49">
        <v>2637</v>
      </c>
      <c r="N13" s="92">
        <v>0</v>
      </c>
      <c r="O13" s="92">
        <v>9893.7241127369689</v>
      </c>
      <c r="P13" s="92">
        <v>22848.51</v>
      </c>
      <c r="Q13" s="49">
        <v>29028.269999999997</v>
      </c>
      <c r="R13" s="92">
        <v>0</v>
      </c>
      <c r="S13" s="92"/>
      <c r="V13" s="59"/>
    </row>
    <row r="14" spans="2:22" s="10" customFormat="1" ht="21" customHeight="1" x14ac:dyDescent="0.25">
      <c r="B14" s="6" t="s">
        <v>25</v>
      </c>
      <c r="C14" s="170">
        <v>6</v>
      </c>
      <c r="D14" s="91"/>
      <c r="E14" s="92">
        <v>1668.2</v>
      </c>
      <c r="F14" s="92">
        <v>0</v>
      </c>
      <c r="G14" s="92">
        <v>482</v>
      </c>
      <c r="H14" s="92">
        <v>692</v>
      </c>
      <c r="I14" s="49">
        <f>'Jadual 3.1 (2)'!J22</f>
        <v>612</v>
      </c>
      <c r="J14" s="92">
        <v>0</v>
      </c>
      <c r="K14" s="92">
        <v>1323</v>
      </c>
      <c r="L14" s="92">
        <v>1763.0888063660479</v>
      </c>
      <c r="M14" s="49">
        <v>1584</v>
      </c>
      <c r="N14" s="92">
        <v>0</v>
      </c>
      <c r="O14" s="92">
        <v>22289.684717929966</v>
      </c>
      <c r="P14" s="92">
        <v>32923.575281648431</v>
      </c>
      <c r="Q14" s="49">
        <v>28092.228333333333</v>
      </c>
      <c r="R14" s="92">
        <v>0</v>
      </c>
      <c r="S14" s="92"/>
      <c r="V14" s="59"/>
    </row>
    <row r="15" spans="2:22" s="10" customFormat="1" ht="21" customHeight="1" x14ac:dyDescent="0.25">
      <c r="B15" s="6" t="s">
        <v>127</v>
      </c>
      <c r="C15" s="170">
        <v>7</v>
      </c>
      <c r="D15" s="91"/>
      <c r="E15" s="92">
        <v>1800.5</v>
      </c>
      <c r="F15" s="92">
        <v>0</v>
      </c>
      <c r="G15" s="92">
        <v>628</v>
      </c>
      <c r="H15" s="92">
        <v>528</v>
      </c>
      <c r="I15" s="49">
        <f>'Jadual 3.1 (2)'!J35</f>
        <v>748</v>
      </c>
      <c r="J15" s="92">
        <v>0</v>
      </c>
      <c r="K15" s="92">
        <v>1696</v>
      </c>
      <c r="L15" s="92">
        <v>1451.4397233201582</v>
      </c>
      <c r="M15" s="49">
        <v>1711</v>
      </c>
      <c r="N15" s="92">
        <v>0</v>
      </c>
      <c r="O15" s="92">
        <v>43145.473771198085</v>
      </c>
      <c r="P15" s="92">
        <v>39076.462999999996</v>
      </c>
      <c r="Q15" s="49">
        <v>46845.520031890439</v>
      </c>
      <c r="R15" s="92">
        <v>0</v>
      </c>
      <c r="S15" s="92"/>
      <c r="V15" s="59"/>
    </row>
    <row r="16" spans="2:22" s="10" customFormat="1" ht="21" customHeight="1" x14ac:dyDescent="0.25">
      <c r="B16" s="6" t="s">
        <v>35</v>
      </c>
      <c r="C16" s="170">
        <v>8</v>
      </c>
      <c r="D16" s="91"/>
      <c r="E16" s="92">
        <v>2569.5</v>
      </c>
      <c r="F16" s="92">
        <v>0</v>
      </c>
      <c r="G16" s="92">
        <v>633</v>
      </c>
      <c r="H16" s="92">
        <v>938</v>
      </c>
      <c r="I16" s="49">
        <f>'Jadual 3.1 (3)'!J8</f>
        <v>895</v>
      </c>
      <c r="J16" s="92">
        <v>0</v>
      </c>
      <c r="K16" s="92">
        <v>1563</v>
      </c>
      <c r="L16" s="92">
        <v>2436.8617628397783</v>
      </c>
      <c r="M16" s="49">
        <v>2435</v>
      </c>
      <c r="N16" s="92">
        <v>0</v>
      </c>
      <c r="O16" s="92">
        <v>22847.093947359997</v>
      </c>
      <c r="P16" s="92">
        <v>27219.275922619046</v>
      </c>
      <c r="Q16" s="49">
        <v>27448.750166666661</v>
      </c>
      <c r="R16" s="92">
        <v>0</v>
      </c>
      <c r="S16" s="92"/>
      <c r="V16" s="59"/>
    </row>
    <row r="17" spans="2:22" s="10" customFormat="1" ht="21" customHeight="1" x14ac:dyDescent="0.25">
      <c r="B17" s="6" t="s">
        <v>205</v>
      </c>
      <c r="C17" s="170">
        <v>9</v>
      </c>
      <c r="D17" s="91"/>
      <c r="E17" s="92">
        <v>296.8</v>
      </c>
      <c r="F17" s="92">
        <v>0</v>
      </c>
      <c r="G17" s="92">
        <v>50</v>
      </c>
      <c r="H17" s="92">
        <v>43</v>
      </c>
      <c r="I17" s="49">
        <f>'Jadual 3.1 (3)'!J22</f>
        <v>40</v>
      </c>
      <c r="J17" s="92">
        <v>0</v>
      </c>
      <c r="K17" s="92">
        <v>147</v>
      </c>
      <c r="L17" s="92">
        <v>117.62068965517241</v>
      </c>
      <c r="M17" s="49">
        <v>120</v>
      </c>
      <c r="N17" s="92">
        <v>0</v>
      </c>
      <c r="O17" s="92">
        <v>1903.3256252480153</v>
      </c>
      <c r="P17" s="92">
        <v>1306.0520678733033</v>
      </c>
      <c r="Q17" s="49">
        <v>1265.2692810457515</v>
      </c>
      <c r="R17" s="92">
        <v>0</v>
      </c>
      <c r="S17" s="92"/>
      <c r="V17" s="59"/>
    </row>
    <row r="18" spans="2:22" s="10" customFormat="1" ht="21" customHeight="1" x14ac:dyDescent="0.25">
      <c r="B18" s="6" t="s">
        <v>37</v>
      </c>
      <c r="C18" s="170">
        <v>10</v>
      </c>
      <c r="D18" s="91"/>
      <c r="E18" s="92">
        <v>7363.3</v>
      </c>
      <c r="F18" s="92">
        <v>0</v>
      </c>
      <c r="G18" s="92">
        <v>1677</v>
      </c>
      <c r="H18" s="92">
        <v>2179</v>
      </c>
      <c r="I18" s="49">
        <v>1873</v>
      </c>
      <c r="J18" s="92">
        <v>0</v>
      </c>
      <c r="K18" s="92">
        <v>4485</v>
      </c>
      <c r="L18" s="92">
        <v>6105.1030778164941</v>
      </c>
      <c r="M18" s="49">
        <v>5822</v>
      </c>
      <c r="N18" s="92">
        <v>0</v>
      </c>
      <c r="O18" s="92">
        <v>104870.4562548642</v>
      </c>
      <c r="P18" s="92">
        <v>112708.41164718615</v>
      </c>
      <c r="Q18" s="49">
        <v>109849.53650793649</v>
      </c>
      <c r="R18" s="92">
        <v>0</v>
      </c>
      <c r="S18" s="92"/>
      <c r="V18" s="59"/>
    </row>
    <row r="19" spans="2:22" s="10" customFormat="1" ht="21" customHeight="1" x14ac:dyDescent="0.25">
      <c r="B19" s="6" t="s">
        <v>44</v>
      </c>
      <c r="C19" s="170">
        <v>11</v>
      </c>
      <c r="D19" s="91"/>
      <c r="E19" s="92">
        <v>1232.2</v>
      </c>
      <c r="F19" s="92">
        <v>0</v>
      </c>
      <c r="G19" s="92">
        <v>916</v>
      </c>
      <c r="H19" s="92">
        <v>947</v>
      </c>
      <c r="I19" s="49">
        <f>'Jadual 3.1 (3)'!J35</f>
        <v>1560</v>
      </c>
      <c r="J19" s="92">
        <v>0</v>
      </c>
      <c r="K19" s="92">
        <v>2442</v>
      </c>
      <c r="L19" s="92">
        <v>2276.6958741830063</v>
      </c>
      <c r="M19" s="49">
        <v>3568</v>
      </c>
      <c r="N19" s="92">
        <v>0</v>
      </c>
      <c r="O19" s="92">
        <v>33781.824534233601</v>
      </c>
      <c r="P19" s="92">
        <v>31761.390927489181</v>
      </c>
      <c r="Q19" s="49">
        <v>29943.523333333338</v>
      </c>
      <c r="R19" s="92">
        <v>0</v>
      </c>
      <c r="S19" s="92"/>
      <c r="V19" s="59"/>
    </row>
    <row r="20" spans="2:22" s="10" customFormat="1" ht="21" customHeight="1" x14ac:dyDescent="0.25">
      <c r="B20" s="6" t="s">
        <v>49</v>
      </c>
      <c r="C20" s="170">
        <v>12</v>
      </c>
      <c r="D20" s="91"/>
      <c r="E20" s="92">
        <v>3742.2</v>
      </c>
      <c r="F20" s="92">
        <v>0</v>
      </c>
      <c r="G20" s="92">
        <v>226</v>
      </c>
      <c r="H20" s="92">
        <v>662</v>
      </c>
      <c r="I20" s="49">
        <f>'Jadual 3.1 (4)'!J8</f>
        <v>946</v>
      </c>
      <c r="J20" s="92">
        <v>0</v>
      </c>
      <c r="K20" s="92">
        <v>464</v>
      </c>
      <c r="L20" s="92">
        <v>1597.4</v>
      </c>
      <c r="M20" s="49">
        <v>2848</v>
      </c>
      <c r="N20" s="92">
        <v>0</v>
      </c>
      <c r="O20" s="92">
        <v>5227.1774305882345</v>
      </c>
      <c r="P20" s="92">
        <v>19134.829466666666</v>
      </c>
      <c r="Q20" s="49">
        <v>21237.104127272727</v>
      </c>
      <c r="R20" s="92">
        <v>0</v>
      </c>
      <c r="S20" s="92"/>
      <c r="V20" s="59"/>
    </row>
    <row r="21" spans="2:22" s="10" customFormat="1" ht="21" customHeight="1" x14ac:dyDescent="0.25">
      <c r="B21" s="6" t="s">
        <v>56</v>
      </c>
      <c r="C21" s="170">
        <v>13</v>
      </c>
      <c r="D21" s="91"/>
      <c r="E21" s="92">
        <v>2518</v>
      </c>
      <c r="F21" s="92">
        <v>0</v>
      </c>
      <c r="G21" s="92">
        <v>100</v>
      </c>
      <c r="H21" s="92">
        <v>303</v>
      </c>
      <c r="I21" s="49">
        <f>'Jadual 3.1 (5)'!J8</f>
        <v>297</v>
      </c>
      <c r="J21" s="92">
        <v>0</v>
      </c>
      <c r="K21" s="92">
        <v>251</v>
      </c>
      <c r="L21" s="92">
        <v>820.11578947368412</v>
      </c>
      <c r="M21" s="49">
        <v>724</v>
      </c>
      <c r="N21" s="92">
        <v>0</v>
      </c>
      <c r="O21" s="92">
        <v>6558.5538349999997</v>
      </c>
      <c r="P21" s="92">
        <v>16309.656000000001</v>
      </c>
      <c r="Q21" s="49">
        <v>17498.13095238095</v>
      </c>
      <c r="R21" s="92">
        <v>0</v>
      </c>
      <c r="S21" s="92"/>
      <c r="V21" s="59"/>
    </row>
    <row r="22" spans="2:22" s="10" customFormat="1" ht="21" customHeight="1" x14ac:dyDescent="0.25">
      <c r="B22" s="6" t="s">
        <v>58</v>
      </c>
      <c r="C22" s="170">
        <v>14</v>
      </c>
      <c r="D22" s="91"/>
      <c r="E22" s="92">
        <v>2067.5</v>
      </c>
      <c r="F22" s="92">
        <v>0</v>
      </c>
      <c r="G22" s="92">
        <v>206</v>
      </c>
      <c r="H22" s="92">
        <v>220</v>
      </c>
      <c r="I22" s="49">
        <f>'Jadual 3.1 (6)'!J27</f>
        <v>216</v>
      </c>
      <c r="J22" s="92">
        <v>0</v>
      </c>
      <c r="K22" s="92">
        <v>466</v>
      </c>
      <c r="L22" s="92">
        <v>581.55038759689921</v>
      </c>
      <c r="M22" s="49">
        <v>614</v>
      </c>
      <c r="N22" s="92">
        <v>0</v>
      </c>
      <c r="O22" s="92">
        <v>20291.991720044301</v>
      </c>
      <c r="P22" s="92">
        <v>19897.871739189148</v>
      </c>
      <c r="Q22" s="49">
        <v>19048.12</v>
      </c>
      <c r="R22" s="92">
        <v>0</v>
      </c>
      <c r="S22" s="92"/>
      <c r="V22" s="59"/>
    </row>
    <row r="23" spans="2:22" s="10" customFormat="1" ht="21" customHeight="1" x14ac:dyDescent="0.25">
      <c r="B23" s="6" t="s">
        <v>203</v>
      </c>
      <c r="C23" s="170">
        <v>15</v>
      </c>
      <c r="D23" s="91"/>
      <c r="E23" s="92">
        <v>100.8</v>
      </c>
      <c r="F23" s="92">
        <v>0</v>
      </c>
      <c r="G23" s="92">
        <v>0</v>
      </c>
      <c r="H23" s="92">
        <v>44</v>
      </c>
      <c r="I23" s="49">
        <f>'Jadual 3.1 (6)'!J29</f>
        <v>44</v>
      </c>
      <c r="J23" s="92">
        <v>0</v>
      </c>
      <c r="K23" s="92">
        <v>0</v>
      </c>
      <c r="L23" s="92">
        <v>79.75</v>
      </c>
      <c r="M23" s="49">
        <v>88</v>
      </c>
      <c r="N23" s="92">
        <v>0</v>
      </c>
      <c r="O23" s="92">
        <v>0</v>
      </c>
      <c r="P23" s="92">
        <v>509.72624999999999</v>
      </c>
      <c r="Q23" s="49">
        <v>397.1</v>
      </c>
      <c r="R23" s="92">
        <v>0</v>
      </c>
      <c r="S23" s="92"/>
      <c r="V23" s="59"/>
    </row>
    <row r="24" spans="2:22" s="10" customFormat="1" ht="21" customHeight="1" x14ac:dyDescent="0.25">
      <c r="B24" s="6" t="s">
        <v>204</v>
      </c>
      <c r="C24" s="170">
        <v>16</v>
      </c>
      <c r="D24" s="91"/>
      <c r="E24" s="92">
        <v>120.3</v>
      </c>
      <c r="F24" s="92">
        <v>0</v>
      </c>
      <c r="G24" s="92">
        <v>200</v>
      </c>
      <c r="H24" s="92">
        <v>200</v>
      </c>
      <c r="I24" s="49">
        <f>'Jadual 3.1 (6)'!J31</f>
        <v>300</v>
      </c>
      <c r="J24" s="92">
        <v>0</v>
      </c>
      <c r="K24" s="92">
        <v>453</v>
      </c>
      <c r="L24" s="92">
        <v>617.14285714285722</v>
      </c>
      <c r="M24" s="49">
        <v>1200</v>
      </c>
      <c r="N24" s="92">
        <v>0</v>
      </c>
      <c r="O24" s="92">
        <v>15787.414323199999</v>
      </c>
      <c r="P24" s="92">
        <v>16713.086204481799</v>
      </c>
      <c r="Q24" s="49">
        <v>17386.25</v>
      </c>
      <c r="R24" s="92">
        <v>0</v>
      </c>
      <c r="S24" s="92"/>
      <c r="V24" s="59"/>
    </row>
    <row r="25" spans="2:22" s="10" customFormat="1" ht="15" customHeight="1" thickBot="1" x14ac:dyDescent="0.3">
      <c r="B25" s="317"/>
      <c r="C25" s="317"/>
      <c r="D25" s="318"/>
      <c r="E25" s="333"/>
      <c r="F25" s="318"/>
      <c r="G25" s="318"/>
      <c r="H25" s="318"/>
      <c r="I25" s="318"/>
      <c r="J25" s="322"/>
      <c r="K25" s="322"/>
      <c r="L25" s="322"/>
      <c r="M25" s="322"/>
      <c r="N25" s="322"/>
      <c r="O25" s="322"/>
      <c r="P25" s="322"/>
      <c r="Q25" s="322"/>
      <c r="R25" s="322"/>
    </row>
    <row r="27" spans="2:22" x14ac:dyDescent="0.2">
      <c r="B27" s="69" t="s">
        <v>105</v>
      </c>
      <c r="C27" s="69"/>
    </row>
    <row r="28" spans="2:22" x14ac:dyDescent="0.2">
      <c r="B28" s="70" t="s">
        <v>206</v>
      </c>
      <c r="C28" s="70"/>
    </row>
    <row r="29" spans="2:22" x14ac:dyDescent="0.2">
      <c r="B29" s="69"/>
      <c r="C29" s="69"/>
    </row>
    <row r="30" spans="2:22" x14ac:dyDescent="0.2">
      <c r="B30" s="69" t="s">
        <v>424</v>
      </c>
      <c r="C30" s="69"/>
    </row>
    <row r="31" spans="2:22" x14ac:dyDescent="0.2">
      <c r="B31" s="70" t="s">
        <v>425</v>
      </c>
      <c r="C31" s="70"/>
    </row>
    <row r="32" spans="2:22" x14ac:dyDescent="0.2">
      <c r="B32" s="69" t="s">
        <v>207</v>
      </c>
      <c r="C32" s="69"/>
    </row>
    <row r="33" spans="2:3" x14ac:dyDescent="0.2">
      <c r="B33" s="70" t="s">
        <v>208</v>
      </c>
      <c r="C33" s="70"/>
    </row>
  </sheetData>
  <sheetProtection algorithmName="SHA-512" hashValue="vzv7WVeQPSNGQ/mA/vThsRuupsiS+4xyYNBWE2SX+4n/8+I6fqIeepaROmkA3U6dFCmqsy41TuTh1XdYtYo22Q==" saltValue="U2NVz+rPQqM9qFAxEcAdCg==" spinCount="100000" sheet="1" objects="1" scenarios="1"/>
  <mergeCells count="5">
    <mergeCell ref="G4:I4"/>
    <mergeCell ref="B1:T1"/>
    <mergeCell ref="B2:T2"/>
    <mergeCell ref="K4:M4"/>
    <mergeCell ref="O4:Q4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6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AE55"/>
  <sheetViews>
    <sheetView view="pageBreakPreview" zoomScale="85" zoomScaleNormal="55" zoomScaleSheetLayoutView="85" workbookViewId="0">
      <pane xSplit="5" ySplit="9" topLeftCell="F10" activePane="bottomRight" state="frozen"/>
      <selection activeCell="X11" sqref="X11"/>
      <selection pane="topRight" activeCell="X11" sqref="X11"/>
      <selection pane="bottomLeft" activeCell="X11" sqref="X11"/>
      <selection pane="bottomRight" activeCell="X39" sqref="X39"/>
    </sheetView>
  </sheetViews>
  <sheetFormatPr defaultColWidth="9.42578125" defaultRowHeight="12.75" x14ac:dyDescent="0.2"/>
  <cols>
    <col min="1" max="1" width="6.5703125" style="94" customWidth="1"/>
    <col min="2" max="2" width="2" style="94" customWidth="1"/>
    <col min="3" max="3" width="27.5703125" style="94" customWidth="1"/>
    <col min="4" max="4" width="13.5703125" style="94" hidden="1" customWidth="1"/>
    <col min="5" max="5" width="2" style="94" customWidth="1"/>
    <col min="6" max="6" width="19.5703125" style="146" customWidth="1"/>
    <col min="7" max="7" width="2" style="94" customWidth="1"/>
    <col min="8" max="10" width="13.5703125" style="94" customWidth="1"/>
    <col min="11" max="11" width="2" style="94" customWidth="1"/>
    <col min="12" max="14" width="13.5703125" style="94" customWidth="1"/>
    <col min="15" max="15" width="2" style="94" customWidth="1"/>
    <col min="16" max="18" width="13.5703125" style="94" customWidth="1"/>
    <col min="19" max="20" width="2" style="94" customWidth="1"/>
    <col min="21" max="21" width="14.42578125" style="94" bestFit="1" customWidth="1"/>
    <col min="22" max="16384" width="9.42578125" style="94"/>
  </cols>
  <sheetData>
    <row r="1" spans="2:31" s="10" customFormat="1" ht="12" customHeight="1" x14ac:dyDescent="0.25">
      <c r="B1" s="336" t="s">
        <v>220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</row>
    <row r="2" spans="2:31" s="10" customFormat="1" ht="12" customHeight="1" x14ac:dyDescent="0.25">
      <c r="B2" s="337" t="s">
        <v>227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</row>
    <row r="3" spans="2:31" ht="5.85" customHeight="1" thickBot="1" x14ac:dyDescent="0.25">
      <c r="B3" s="298"/>
      <c r="C3" s="298"/>
      <c r="E3" s="298"/>
      <c r="F3" s="299"/>
      <c r="G3" s="298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</row>
    <row r="4" spans="2:31" s="10" customFormat="1" ht="39.75" customHeight="1" x14ac:dyDescent="0.25">
      <c r="B4" s="324"/>
      <c r="C4" s="312" t="s">
        <v>73</v>
      </c>
      <c r="D4" s="313" t="s">
        <v>229</v>
      </c>
      <c r="E4" s="314"/>
      <c r="F4" s="313" t="s">
        <v>228</v>
      </c>
      <c r="G4" s="312"/>
      <c r="H4" s="338" t="s">
        <v>212</v>
      </c>
      <c r="I4" s="338"/>
      <c r="J4" s="338"/>
      <c r="K4" s="315"/>
      <c r="L4" s="340" t="s">
        <v>213</v>
      </c>
      <c r="M4" s="340"/>
      <c r="N4" s="340"/>
      <c r="O4" s="316"/>
      <c r="P4" s="339" t="s">
        <v>214</v>
      </c>
      <c r="Q4" s="339"/>
      <c r="R4" s="339"/>
      <c r="S4" s="325"/>
    </row>
    <row r="5" spans="2:31" s="10" customFormat="1" x14ac:dyDescent="0.25">
      <c r="B5" s="302"/>
      <c r="C5" s="302"/>
      <c r="D5" s="302"/>
      <c r="E5" s="303"/>
      <c r="F5" s="297"/>
      <c r="G5" s="303"/>
      <c r="H5" s="323"/>
      <c r="I5" s="323"/>
      <c r="J5" s="323"/>
      <c r="K5" s="303"/>
      <c r="L5" s="303"/>
      <c r="M5" s="303"/>
      <c r="N5" s="303"/>
      <c r="O5" s="303"/>
      <c r="P5" s="302"/>
      <c r="Q5" s="302"/>
      <c r="R5" s="302"/>
      <c r="S5" s="303"/>
    </row>
    <row r="6" spans="2:31" s="10" customFormat="1" x14ac:dyDescent="0.25">
      <c r="B6" s="302"/>
      <c r="C6" s="302"/>
      <c r="D6" s="302"/>
      <c r="E6" s="303"/>
      <c r="F6" s="297"/>
      <c r="G6" s="303"/>
      <c r="H6" s="323"/>
      <c r="I6" s="323"/>
      <c r="J6" s="323"/>
      <c r="K6" s="303"/>
      <c r="L6" s="303"/>
      <c r="M6" s="303"/>
      <c r="N6" s="303"/>
      <c r="O6" s="303"/>
      <c r="P6" s="302"/>
      <c r="Q6" s="302"/>
      <c r="R6" s="302"/>
      <c r="S6" s="303"/>
    </row>
    <row r="7" spans="2:31" s="133" customFormat="1" ht="17.25" customHeight="1" thickBot="1" x14ac:dyDescent="0.3">
      <c r="B7" s="308"/>
      <c r="C7" s="307"/>
      <c r="D7" s="307"/>
      <c r="E7" s="308"/>
      <c r="F7" s="309">
        <v>2024</v>
      </c>
      <c r="G7" s="308"/>
      <c r="H7" s="310">
        <v>2022</v>
      </c>
      <c r="I7" s="310">
        <v>2023</v>
      </c>
      <c r="J7" s="310">
        <v>2025</v>
      </c>
      <c r="K7" s="311"/>
      <c r="L7" s="310">
        <v>2022</v>
      </c>
      <c r="M7" s="310">
        <v>2023</v>
      </c>
      <c r="N7" s="310">
        <v>2025</v>
      </c>
      <c r="O7" s="311"/>
      <c r="P7" s="310">
        <v>2022</v>
      </c>
      <c r="Q7" s="310">
        <v>2023</v>
      </c>
      <c r="R7" s="310">
        <v>2025</v>
      </c>
      <c r="S7" s="311"/>
    </row>
    <row r="8" spans="2:31" s="10" customFormat="1" ht="14.25" customHeight="1" x14ac:dyDescent="0.25">
      <c r="B8" s="13"/>
      <c r="C8" s="13" t="s">
        <v>60</v>
      </c>
      <c r="D8" s="172"/>
      <c r="E8" s="8"/>
      <c r="F8" s="57">
        <v>34058.699999999997</v>
      </c>
      <c r="G8" s="58"/>
      <c r="H8" s="57">
        <v>8771</v>
      </c>
      <c r="I8" s="291">
        <v>12312</v>
      </c>
      <c r="J8" s="131">
        <f>'Jadual 3'!I8</f>
        <v>14465</v>
      </c>
      <c r="K8" s="57"/>
      <c r="L8" s="57">
        <v>22635</v>
      </c>
      <c r="M8" s="57">
        <v>32281.434157955198</v>
      </c>
      <c r="N8" s="131">
        <f>'Jadual 3'!M8</f>
        <v>40497</v>
      </c>
      <c r="O8" s="57"/>
      <c r="P8" s="57">
        <v>447553.01067060384</v>
      </c>
      <c r="Q8" s="57">
        <v>543232.82570376794</v>
      </c>
      <c r="R8" s="131">
        <v>600054.71188243199</v>
      </c>
      <c r="S8" s="57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</row>
    <row r="9" spans="2:31" s="10" customFormat="1" ht="14.25" customHeight="1" x14ac:dyDescent="0.25">
      <c r="B9" s="7"/>
      <c r="C9" s="159" t="s">
        <v>0</v>
      </c>
      <c r="D9" s="175">
        <v>1</v>
      </c>
      <c r="E9" s="48"/>
      <c r="F9" s="57">
        <v>4186.3</v>
      </c>
      <c r="G9" s="151"/>
      <c r="H9" s="57">
        <v>817</v>
      </c>
      <c r="I9" s="57">
        <v>1803</v>
      </c>
      <c r="J9" s="131">
        <f>SUM(J10:J19)</f>
        <v>2428</v>
      </c>
      <c r="K9" s="57"/>
      <c r="L9" s="57">
        <v>2097</v>
      </c>
      <c r="M9" s="57">
        <v>5257.7708256369178</v>
      </c>
      <c r="N9" s="131">
        <f>SUM(N10:N19)</f>
        <v>7110</v>
      </c>
      <c r="O9" s="57"/>
      <c r="P9" s="57">
        <v>44410.499233524162</v>
      </c>
      <c r="Q9" s="57">
        <v>97521.722201943499</v>
      </c>
      <c r="R9" s="131">
        <v>144258.03405228758</v>
      </c>
      <c r="S9" s="57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</row>
    <row r="10" spans="2:31" ht="15" customHeight="1" x14ac:dyDescent="0.2">
      <c r="B10" s="95"/>
      <c r="C10" s="160" t="s">
        <v>1</v>
      </c>
      <c r="D10" s="170" t="s">
        <v>230</v>
      </c>
      <c r="E10" s="95"/>
      <c r="F10" s="20">
        <v>510.4</v>
      </c>
      <c r="G10" s="152"/>
      <c r="H10" s="49">
        <v>105</v>
      </c>
      <c r="I10" s="49">
        <v>180</v>
      </c>
      <c r="J10" s="184">
        <v>371</v>
      </c>
      <c r="K10" s="49"/>
      <c r="L10" s="49">
        <v>307</v>
      </c>
      <c r="M10" s="49">
        <v>576.60111317254177</v>
      </c>
      <c r="N10" s="49">
        <v>1113</v>
      </c>
      <c r="O10" s="49"/>
      <c r="P10" s="49">
        <v>5931.1790000000001</v>
      </c>
      <c r="Q10" s="49">
        <v>11260.407582417582</v>
      </c>
      <c r="R10" s="49">
        <v>17507.490000000002</v>
      </c>
      <c r="S10" s="49"/>
      <c r="T10" s="136"/>
      <c r="U10" s="137"/>
    </row>
    <row r="11" spans="2:31" ht="15" customHeight="1" x14ac:dyDescent="0.2">
      <c r="B11" s="95"/>
      <c r="C11" s="161" t="s">
        <v>106</v>
      </c>
      <c r="D11" s="170" t="s">
        <v>231</v>
      </c>
      <c r="E11" s="100"/>
      <c r="F11" s="20">
        <v>1800</v>
      </c>
      <c r="G11" s="152"/>
      <c r="H11" s="49">
        <v>140</v>
      </c>
      <c r="I11" s="49">
        <v>720</v>
      </c>
      <c r="J11" s="184">
        <v>1198</v>
      </c>
      <c r="K11" s="49"/>
      <c r="L11" s="49">
        <v>383</v>
      </c>
      <c r="M11" s="49">
        <v>2037.2353387855865</v>
      </c>
      <c r="N11" s="49">
        <v>3594</v>
      </c>
      <c r="O11" s="49"/>
      <c r="P11" s="49">
        <v>12695.164765484516</v>
      </c>
      <c r="Q11" s="49">
        <v>59295.420981018986</v>
      </c>
      <c r="R11" s="49">
        <v>99002.994052287584</v>
      </c>
      <c r="S11" s="49"/>
      <c r="T11" s="136"/>
      <c r="U11" s="137"/>
    </row>
    <row r="12" spans="2:31" ht="15" customHeight="1" x14ac:dyDescent="0.2">
      <c r="C12" s="161" t="s">
        <v>2</v>
      </c>
      <c r="D12" s="170" t="s">
        <v>232</v>
      </c>
      <c r="E12" s="100"/>
      <c r="F12" s="20">
        <v>333.8</v>
      </c>
      <c r="G12" s="152"/>
      <c r="H12" s="49">
        <v>74</v>
      </c>
      <c r="I12" s="49">
        <v>184</v>
      </c>
      <c r="J12" s="184">
        <v>31</v>
      </c>
      <c r="K12" s="49"/>
      <c r="L12" s="49">
        <v>215</v>
      </c>
      <c r="M12" s="49">
        <v>670.70967741935488</v>
      </c>
      <c r="N12" s="49">
        <v>62</v>
      </c>
      <c r="O12" s="49"/>
      <c r="P12" s="49">
        <v>4674.9711428571427</v>
      </c>
      <c r="Q12" s="49">
        <v>5610.7681818181818</v>
      </c>
      <c r="R12" s="49">
        <v>601.4</v>
      </c>
      <c r="S12" s="49"/>
      <c r="T12" s="136"/>
      <c r="U12" s="137"/>
    </row>
    <row r="13" spans="2:31" ht="15" customHeight="1" x14ac:dyDescent="0.2">
      <c r="C13" s="162" t="s">
        <v>3</v>
      </c>
      <c r="D13" s="170" t="s">
        <v>233</v>
      </c>
      <c r="F13" s="20">
        <v>233.8</v>
      </c>
      <c r="G13" s="153"/>
      <c r="H13" s="49">
        <v>122</v>
      </c>
      <c r="I13" s="49">
        <v>219</v>
      </c>
      <c r="J13" s="184">
        <v>322</v>
      </c>
      <c r="K13" s="49"/>
      <c r="L13" s="49">
        <v>272</v>
      </c>
      <c r="M13" s="49">
        <v>596.01265822784808</v>
      </c>
      <c r="N13" s="49">
        <v>966</v>
      </c>
      <c r="O13" s="49"/>
      <c r="P13" s="49">
        <v>7746.3568857142855</v>
      </c>
      <c r="Q13" s="49">
        <v>8416.6321753246702</v>
      </c>
      <c r="R13" s="49">
        <v>13451.55</v>
      </c>
      <c r="S13" s="49"/>
      <c r="T13" s="136"/>
      <c r="U13" s="137"/>
    </row>
    <row r="14" spans="2:31" ht="15" customHeight="1" x14ac:dyDescent="0.2">
      <c r="C14" s="162" t="s">
        <v>4</v>
      </c>
      <c r="D14" s="170" t="s">
        <v>235</v>
      </c>
      <c r="F14" s="20">
        <v>81.099999999999994</v>
      </c>
      <c r="G14" s="153"/>
      <c r="H14" s="49">
        <v>29</v>
      </c>
      <c r="I14" s="49">
        <v>41</v>
      </c>
      <c r="J14" s="91">
        <v>48</v>
      </c>
      <c r="K14" s="49"/>
      <c r="L14" s="49">
        <v>87</v>
      </c>
      <c r="M14" s="49">
        <v>112.21052631578948</v>
      </c>
      <c r="N14" s="49">
        <v>96</v>
      </c>
      <c r="O14" s="49"/>
      <c r="P14" s="49">
        <v>1425.8661999999999</v>
      </c>
      <c r="Q14" s="49">
        <v>1564.1891911764699</v>
      </c>
      <c r="R14" s="49">
        <v>652.79999999999995</v>
      </c>
      <c r="S14" s="49"/>
      <c r="T14" s="136"/>
      <c r="U14" s="137"/>
    </row>
    <row r="15" spans="2:31" ht="15" customHeight="1" x14ac:dyDescent="0.2">
      <c r="C15" s="162" t="s">
        <v>5</v>
      </c>
      <c r="D15" s="170" t="s">
        <v>236</v>
      </c>
      <c r="F15" s="20">
        <v>323.3</v>
      </c>
      <c r="G15" s="153"/>
      <c r="H15" s="49">
        <v>195</v>
      </c>
      <c r="I15" s="49">
        <v>102</v>
      </c>
      <c r="J15" s="91">
        <v>100</v>
      </c>
      <c r="K15" s="49"/>
      <c r="L15" s="49">
        <v>406</v>
      </c>
      <c r="M15" s="49">
        <v>255</v>
      </c>
      <c r="N15" s="49">
        <v>200</v>
      </c>
      <c r="O15" s="49"/>
      <c r="P15" s="49">
        <v>2810.5058497246264</v>
      </c>
      <c r="Q15" s="49">
        <v>2692.8</v>
      </c>
      <c r="R15" s="49">
        <v>3090</v>
      </c>
      <c r="S15" s="49"/>
      <c r="T15" s="136"/>
      <c r="U15" s="137"/>
    </row>
    <row r="16" spans="2:31" ht="15" customHeight="1" x14ac:dyDescent="0.2">
      <c r="C16" s="162" t="s">
        <v>108</v>
      </c>
      <c r="D16" s="170" t="s">
        <v>237</v>
      </c>
      <c r="F16" s="20">
        <v>177.9</v>
      </c>
      <c r="G16" s="153"/>
      <c r="H16" s="49">
        <v>89</v>
      </c>
      <c r="I16" s="49">
        <v>113</v>
      </c>
      <c r="J16" s="91">
        <v>126</v>
      </c>
      <c r="K16" s="49"/>
      <c r="L16" s="49">
        <v>265</v>
      </c>
      <c r="M16" s="49">
        <v>312</v>
      </c>
      <c r="N16" s="49">
        <v>378</v>
      </c>
      <c r="O16" s="49"/>
      <c r="P16" s="49">
        <v>6894.4034666666666</v>
      </c>
      <c r="Q16" s="49">
        <v>2665.7874126984129</v>
      </c>
      <c r="R16" s="49">
        <v>2941.4000000000033</v>
      </c>
      <c r="S16" s="49"/>
      <c r="T16" s="136"/>
      <c r="U16" s="137"/>
    </row>
    <row r="17" spans="2:21" ht="15" customHeight="1" x14ac:dyDescent="0.2">
      <c r="C17" s="162" t="s">
        <v>6</v>
      </c>
      <c r="D17" s="170" t="s">
        <v>238</v>
      </c>
      <c r="F17" s="20">
        <v>205.1</v>
      </c>
      <c r="G17" s="153"/>
      <c r="H17" s="49">
        <v>63</v>
      </c>
      <c r="I17" s="49">
        <v>81</v>
      </c>
      <c r="J17" s="91">
        <v>155</v>
      </c>
      <c r="K17" s="49"/>
      <c r="L17" s="49">
        <v>162</v>
      </c>
      <c r="M17" s="49">
        <v>201.67346938775512</v>
      </c>
      <c r="N17" s="49">
        <v>465</v>
      </c>
      <c r="O17" s="49"/>
      <c r="P17" s="49">
        <v>2232.0519230769232</v>
      </c>
      <c r="Q17" s="49">
        <v>2186.4456818181811</v>
      </c>
      <c r="R17" s="49">
        <v>4890.25</v>
      </c>
      <c r="S17" s="49"/>
      <c r="T17" s="136"/>
    </row>
    <row r="18" spans="2:21" ht="15" customHeight="1" x14ac:dyDescent="0.2">
      <c r="C18" s="162" t="s">
        <v>107</v>
      </c>
      <c r="D18" s="170" t="s">
        <v>234</v>
      </c>
      <c r="F18" s="20">
        <v>351.4</v>
      </c>
      <c r="G18" s="153"/>
      <c r="H18" s="49">
        <v>0</v>
      </c>
      <c r="I18" s="49">
        <v>134</v>
      </c>
      <c r="J18" s="91">
        <v>35</v>
      </c>
      <c r="K18" s="49"/>
      <c r="L18" s="49">
        <v>0</v>
      </c>
      <c r="M18" s="49">
        <v>421.14285714285711</v>
      </c>
      <c r="N18" s="49">
        <v>110</v>
      </c>
      <c r="O18" s="49"/>
      <c r="P18" s="49">
        <v>0</v>
      </c>
      <c r="Q18" s="49">
        <v>3143.5590909090906</v>
      </c>
      <c r="R18" s="49">
        <v>1229.75</v>
      </c>
      <c r="S18" s="49"/>
      <c r="T18" s="136"/>
      <c r="U18" s="137"/>
    </row>
    <row r="19" spans="2:21" ht="15" customHeight="1" x14ac:dyDescent="0.2">
      <c r="C19" s="162" t="s">
        <v>67</v>
      </c>
      <c r="D19" s="170" t="s">
        <v>239</v>
      </c>
      <c r="F19" s="20">
        <v>169.5</v>
      </c>
      <c r="G19" s="153"/>
      <c r="H19" s="49">
        <v>0</v>
      </c>
      <c r="I19" s="49">
        <v>29</v>
      </c>
      <c r="J19" s="91">
        <v>42</v>
      </c>
      <c r="K19" s="49"/>
      <c r="L19" s="49">
        <v>0</v>
      </c>
      <c r="M19" s="49">
        <v>75.18518518518519</v>
      </c>
      <c r="N19" s="49">
        <v>126</v>
      </c>
      <c r="O19" s="49"/>
      <c r="P19" s="49">
        <v>0</v>
      </c>
      <c r="Q19" s="49">
        <v>685.71190476190486</v>
      </c>
      <c r="R19" s="49">
        <v>890.4</v>
      </c>
      <c r="S19" s="49"/>
      <c r="T19" s="136"/>
      <c r="U19" s="137"/>
    </row>
    <row r="20" spans="2:21" s="10" customFormat="1" ht="7.5" customHeight="1" x14ac:dyDescent="0.25">
      <c r="D20" s="170" t="s">
        <v>240</v>
      </c>
      <c r="F20" s="21"/>
      <c r="G20" s="153"/>
      <c r="H20" s="21"/>
      <c r="I20" s="21"/>
      <c r="J20" s="91"/>
      <c r="K20" s="21"/>
      <c r="L20" s="21"/>
      <c r="M20" s="21"/>
      <c r="N20" s="49"/>
      <c r="O20" s="21"/>
      <c r="P20" s="21"/>
      <c r="Q20" s="21"/>
      <c r="R20" s="49"/>
      <c r="S20" s="21"/>
      <c r="T20" s="138"/>
      <c r="U20" s="139"/>
    </row>
    <row r="21" spans="2:21" s="10" customFormat="1" ht="15" customHeight="1" x14ac:dyDescent="0.25">
      <c r="B21" s="7"/>
      <c r="C21" s="159" t="s">
        <v>109</v>
      </c>
      <c r="D21" s="175">
        <v>2</v>
      </c>
      <c r="E21" s="48"/>
      <c r="F21" s="90">
        <v>2217.6</v>
      </c>
      <c r="G21" s="151"/>
      <c r="H21" s="57">
        <v>732</v>
      </c>
      <c r="I21" s="57">
        <v>1053</v>
      </c>
      <c r="J21" s="131">
        <f>SUM(J22:J33)</f>
        <v>1805</v>
      </c>
      <c r="K21" s="90"/>
      <c r="L21" s="57">
        <v>1919</v>
      </c>
      <c r="M21" s="57">
        <v>2849.5327044025162</v>
      </c>
      <c r="N21" s="131">
        <f>SUM(N22:N33)</f>
        <v>5509</v>
      </c>
      <c r="O21" s="90"/>
      <c r="P21" s="57">
        <v>40449.698810319431</v>
      </c>
      <c r="Q21" s="57">
        <v>38927.493497849369</v>
      </c>
      <c r="R21" s="131">
        <v>53898.226190476205</v>
      </c>
      <c r="S21" s="90"/>
      <c r="T21" s="138"/>
      <c r="U21" s="139"/>
    </row>
    <row r="22" spans="2:21" s="10" customFormat="1" ht="15" customHeight="1" x14ac:dyDescent="0.25">
      <c r="C22" s="163" t="s">
        <v>110</v>
      </c>
      <c r="D22" s="170" t="s">
        <v>241</v>
      </c>
      <c r="F22" s="21">
        <v>148.1</v>
      </c>
      <c r="G22" s="153"/>
      <c r="H22" s="49">
        <v>100</v>
      </c>
      <c r="I22" s="49">
        <v>403</v>
      </c>
      <c r="J22" s="91">
        <v>100</v>
      </c>
      <c r="K22" s="49"/>
      <c r="L22" s="49">
        <v>216</v>
      </c>
      <c r="M22" s="49">
        <v>986.23270440251576</v>
      </c>
      <c r="N22" s="49">
        <v>300</v>
      </c>
      <c r="O22" s="49"/>
      <c r="P22" s="49">
        <v>3680.0060049019603</v>
      </c>
      <c r="Q22" s="49">
        <v>11110.020521658889</v>
      </c>
      <c r="R22" s="49">
        <v>2457.1428571428582</v>
      </c>
      <c r="S22" s="49"/>
      <c r="T22" s="138"/>
      <c r="U22" s="139"/>
    </row>
    <row r="23" spans="2:21" s="10" customFormat="1" ht="15" customHeight="1" x14ac:dyDescent="0.25">
      <c r="C23" s="163" t="s">
        <v>111</v>
      </c>
      <c r="D23" s="170" t="s">
        <v>242</v>
      </c>
      <c r="F23" s="21">
        <v>45.6</v>
      </c>
      <c r="G23" s="153"/>
      <c r="H23" s="49">
        <v>108</v>
      </c>
      <c r="I23" s="49">
        <v>0</v>
      </c>
      <c r="J23" s="153">
        <v>0</v>
      </c>
      <c r="K23" s="49"/>
      <c r="L23" s="49">
        <v>263</v>
      </c>
      <c r="M23" s="49">
        <v>0</v>
      </c>
      <c r="N23" s="49">
        <v>0</v>
      </c>
      <c r="O23" s="49"/>
      <c r="P23" s="49">
        <v>4962.8582304000001</v>
      </c>
      <c r="Q23" s="49">
        <v>0</v>
      </c>
      <c r="R23" s="49">
        <v>0</v>
      </c>
      <c r="S23" s="49"/>
      <c r="T23" s="138"/>
      <c r="U23" s="139"/>
    </row>
    <row r="24" spans="2:21" s="10" customFormat="1" ht="15" customHeight="1" x14ac:dyDescent="0.25">
      <c r="C24" s="163" t="s">
        <v>112</v>
      </c>
      <c r="D24" s="170" t="s">
        <v>243</v>
      </c>
      <c r="F24" s="21">
        <v>381.8</v>
      </c>
      <c r="G24" s="153"/>
      <c r="H24" s="49">
        <v>118</v>
      </c>
      <c r="I24" s="49">
        <v>118</v>
      </c>
      <c r="J24" s="91">
        <v>356</v>
      </c>
      <c r="K24" s="49"/>
      <c r="L24" s="49">
        <v>236</v>
      </c>
      <c r="M24" s="49">
        <v>501.5</v>
      </c>
      <c r="N24" s="49">
        <v>1424</v>
      </c>
      <c r="O24" s="49"/>
      <c r="P24" s="49">
        <v>4312.15220168</v>
      </c>
      <c r="Q24" s="49">
        <v>7177.35</v>
      </c>
      <c r="R24" s="49">
        <v>15041</v>
      </c>
      <c r="S24" s="49"/>
      <c r="T24" s="138"/>
      <c r="U24" s="139"/>
    </row>
    <row r="25" spans="2:21" s="10" customFormat="1" ht="15" customHeight="1" x14ac:dyDescent="0.25">
      <c r="C25" s="163" t="s">
        <v>113</v>
      </c>
      <c r="D25" s="170" t="s">
        <v>244</v>
      </c>
      <c r="F25" s="21">
        <v>571.4</v>
      </c>
      <c r="G25" s="153"/>
      <c r="H25" s="49">
        <v>55</v>
      </c>
      <c r="I25" s="49">
        <v>64</v>
      </c>
      <c r="J25" s="91">
        <v>275</v>
      </c>
      <c r="K25" s="49"/>
      <c r="L25" s="49">
        <v>112</v>
      </c>
      <c r="M25" s="49">
        <v>160</v>
      </c>
      <c r="N25" s="49">
        <v>649</v>
      </c>
      <c r="O25" s="49"/>
      <c r="P25" s="49">
        <v>2352.431550904977</v>
      </c>
      <c r="Q25" s="49">
        <v>2800</v>
      </c>
      <c r="R25" s="49">
        <v>9065.8333333333339</v>
      </c>
      <c r="S25" s="49"/>
      <c r="T25" s="138"/>
      <c r="U25" s="139"/>
    </row>
    <row r="26" spans="2:21" s="10" customFormat="1" ht="15" customHeight="1" x14ac:dyDescent="0.25">
      <c r="C26" s="163" t="s">
        <v>114</v>
      </c>
      <c r="D26" s="170" t="s">
        <v>245</v>
      </c>
      <c r="F26" s="21">
        <v>253.4</v>
      </c>
      <c r="G26" s="153"/>
      <c r="H26" s="49">
        <v>50</v>
      </c>
      <c r="I26" s="49">
        <v>71</v>
      </c>
      <c r="J26" s="91">
        <v>117</v>
      </c>
      <c r="K26" s="49"/>
      <c r="L26" s="49">
        <v>197</v>
      </c>
      <c r="M26" s="49">
        <v>213</v>
      </c>
      <c r="N26" s="49">
        <v>351</v>
      </c>
      <c r="O26" s="49"/>
      <c r="P26" s="49">
        <v>5798.85</v>
      </c>
      <c r="Q26" s="49">
        <v>3984.105833333334</v>
      </c>
      <c r="R26" s="49">
        <v>6113.2500000000055</v>
      </c>
      <c r="S26" s="49"/>
      <c r="T26" s="138"/>
      <c r="U26" s="139"/>
    </row>
    <row r="27" spans="2:21" s="10" customFormat="1" ht="15" customHeight="1" x14ac:dyDescent="0.25">
      <c r="C27" s="163" t="s">
        <v>115</v>
      </c>
      <c r="D27" s="170" t="s">
        <v>246</v>
      </c>
      <c r="F27" s="21">
        <v>352.2</v>
      </c>
      <c r="G27" s="153"/>
      <c r="H27" s="49">
        <v>81</v>
      </c>
      <c r="I27" s="49">
        <v>62</v>
      </c>
      <c r="J27" s="91">
        <v>207</v>
      </c>
      <c r="K27" s="49"/>
      <c r="L27" s="49">
        <v>210</v>
      </c>
      <c r="M27" s="49">
        <v>124</v>
      </c>
      <c r="N27" s="49">
        <v>450</v>
      </c>
      <c r="O27" s="49"/>
      <c r="P27" s="49">
        <v>5560.8596309173336</v>
      </c>
      <c r="Q27" s="49">
        <v>1433.3999999999999</v>
      </c>
      <c r="R27" s="49">
        <v>4388.3999999999996</v>
      </c>
      <c r="S27" s="49"/>
      <c r="T27" s="138"/>
      <c r="U27" s="139"/>
    </row>
    <row r="28" spans="2:21" s="10" customFormat="1" ht="15" customHeight="1" x14ac:dyDescent="0.25">
      <c r="C28" s="163" t="s">
        <v>116</v>
      </c>
      <c r="D28" s="170" t="s">
        <v>247</v>
      </c>
      <c r="F28" s="21">
        <v>99.9</v>
      </c>
      <c r="G28" s="153"/>
      <c r="H28" s="49">
        <v>60</v>
      </c>
      <c r="I28" s="49">
        <v>33</v>
      </c>
      <c r="J28" s="91">
        <v>70</v>
      </c>
      <c r="K28" s="49"/>
      <c r="L28" s="49">
        <v>294</v>
      </c>
      <c r="M28" s="49">
        <v>78</v>
      </c>
      <c r="N28" s="49">
        <v>210</v>
      </c>
      <c r="O28" s="49"/>
      <c r="P28" s="49">
        <v>6829.5216000000009</v>
      </c>
      <c r="Q28" s="49">
        <v>1734.81</v>
      </c>
      <c r="R28" s="49">
        <v>2799.3</v>
      </c>
      <c r="S28" s="49"/>
      <c r="T28" s="138"/>
      <c r="U28" s="139"/>
    </row>
    <row r="29" spans="2:21" s="10" customFormat="1" ht="15" customHeight="1" x14ac:dyDescent="0.25">
      <c r="C29" s="163" t="s">
        <v>117</v>
      </c>
      <c r="D29" s="170" t="s">
        <v>248</v>
      </c>
      <c r="F29" s="21">
        <v>67.7</v>
      </c>
      <c r="G29" s="153"/>
      <c r="H29" s="49">
        <v>50</v>
      </c>
      <c r="I29" s="49">
        <v>67</v>
      </c>
      <c r="J29" s="91">
        <v>67</v>
      </c>
      <c r="K29" s="49"/>
      <c r="L29" s="49">
        <v>89</v>
      </c>
      <c r="M29" s="49">
        <v>201</v>
      </c>
      <c r="N29" s="49">
        <v>201</v>
      </c>
      <c r="O29" s="49"/>
      <c r="P29" s="49">
        <v>606.40200000000004</v>
      </c>
      <c r="Q29" s="49">
        <v>1135.6500000000001</v>
      </c>
      <c r="R29" s="49">
        <v>1098.8</v>
      </c>
      <c r="S29" s="49"/>
      <c r="T29" s="138"/>
      <c r="U29" s="139"/>
    </row>
    <row r="30" spans="2:21" s="10" customFormat="1" ht="15" customHeight="1" x14ac:dyDescent="0.25">
      <c r="C30" s="163" t="s">
        <v>120</v>
      </c>
      <c r="D30" s="170" t="s">
        <v>251</v>
      </c>
      <c r="F30" s="21">
        <v>70.2</v>
      </c>
      <c r="G30" s="153"/>
      <c r="H30" s="49">
        <v>40</v>
      </c>
      <c r="I30" s="49">
        <v>0</v>
      </c>
      <c r="J30" s="91">
        <v>120</v>
      </c>
      <c r="K30" s="49"/>
      <c r="L30" s="49">
        <v>110</v>
      </c>
      <c r="M30" s="49">
        <v>0</v>
      </c>
      <c r="N30" s="49">
        <v>340</v>
      </c>
      <c r="O30" s="49"/>
      <c r="P30" s="49">
        <v>1787.7919999999999</v>
      </c>
      <c r="Q30" s="49">
        <v>0</v>
      </c>
      <c r="R30" s="49">
        <v>972</v>
      </c>
      <c r="S30" s="49"/>
      <c r="T30" s="138"/>
      <c r="U30" s="139"/>
    </row>
    <row r="31" spans="2:21" s="10" customFormat="1" ht="15" customHeight="1" x14ac:dyDescent="0.25">
      <c r="C31" s="163" t="s">
        <v>121</v>
      </c>
      <c r="D31" s="170" t="s">
        <v>252</v>
      </c>
      <c r="F31" s="21">
        <v>74.7</v>
      </c>
      <c r="G31" s="153"/>
      <c r="H31" s="49">
        <v>20</v>
      </c>
      <c r="I31" s="49">
        <v>86</v>
      </c>
      <c r="J31" s="91">
        <v>202</v>
      </c>
      <c r="K31" s="49"/>
      <c r="L31" s="49">
        <v>55</v>
      </c>
      <c r="M31" s="49">
        <v>258</v>
      </c>
      <c r="N31" s="49">
        <v>711</v>
      </c>
      <c r="O31" s="49"/>
      <c r="P31" s="49">
        <v>1338.0854399999998</v>
      </c>
      <c r="Q31" s="49">
        <v>3085.5571428571388</v>
      </c>
      <c r="R31" s="49">
        <v>4076.4</v>
      </c>
      <c r="S31" s="49"/>
      <c r="T31" s="138"/>
      <c r="U31" s="139"/>
    </row>
    <row r="32" spans="2:21" s="10" customFormat="1" ht="15" customHeight="1" x14ac:dyDescent="0.25">
      <c r="C32" s="163" t="s">
        <v>118</v>
      </c>
      <c r="D32" s="170" t="s">
        <v>249</v>
      </c>
      <c r="F32" s="21">
        <v>101.6</v>
      </c>
      <c r="G32" s="153"/>
      <c r="H32" s="49">
        <v>50</v>
      </c>
      <c r="I32" s="49">
        <v>149</v>
      </c>
      <c r="J32" s="91">
        <v>291</v>
      </c>
      <c r="K32" s="49"/>
      <c r="L32" s="49">
        <v>137</v>
      </c>
      <c r="M32" s="49">
        <v>327.8</v>
      </c>
      <c r="N32" s="49">
        <v>873</v>
      </c>
      <c r="O32" s="49"/>
      <c r="P32" s="49">
        <v>3220.7401515151519</v>
      </c>
      <c r="Q32" s="49">
        <v>6466.6</v>
      </c>
      <c r="R32" s="49">
        <v>7886.1</v>
      </c>
      <c r="S32" s="49"/>
      <c r="T32" s="138"/>
      <c r="U32" s="139"/>
    </row>
    <row r="33" spans="2:21" s="10" customFormat="1" ht="15" customHeight="1" x14ac:dyDescent="0.25">
      <c r="C33" s="163" t="s">
        <v>119</v>
      </c>
      <c r="D33" s="170" t="s">
        <v>250</v>
      </c>
      <c r="F33" s="21">
        <v>51</v>
      </c>
      <c r="G33" s="153"/>
      <c r="H33" s="49">
        <v>0</v>
      </c>
      <c r="I33" s="49">
        <v>0</v>
      </c>
      <c r="J33" s="153">
        <v>0</v>
      </c>
      <c r="K33" s="49"/>
      <c r="L33" s="49">
        <v>0</v>
      </c>
      <c r="M33" s="49">
        <v>0</v>
      </c>
      <c r="N33" s="49">
        <v>0</v>
      </c>
      <c r="O33" s="49"/>
      <c r="P33" s="49">
        <v>0</v>
      </c>
      <c r="Q33" s="49">
        <v>0</v>
      </c>
      <c r="R33" s="49">
        <v>0</v>
      </c>
      <c r="S33" s="49"/>
      <c r="T33" s="138"/>
      <c r="U33" s="139"/>
    </row>
    <row r="34" spans="2:21" s="10" customFormat="1" ht="7.5" customHeight="1" x14ac:dyDescent="0.25">
      <c r="D34" s="174"/>
      <c r="F34" s="21"/>
      <c r="G34" s="153"/>
      <c r="H34" s="21"/>
      <c r="I34" s="21"/>
      <c r="J34" s="91"/>
      <c r="K34" s="21"/>
      <c r="L34" s="21"/>
      <c r="M34" s="21"/>
      <c r="N34" s="49"/>
      <c r="O34" s="21"/>
      <c r="P34" s="21"/>
      <c r="Q34" s="21"/>
      <c r="R34" s="49"/>
      <c r="S34" s="21"/>
      <c r="T34" s="138"/>
      <c r="U34" s="139"/>
    </row>
    <row r="35" spans="2:21" s="10" customFormat="1" ht="15" customHeight="1" x14ac:dyDescent="0.25">
      <c r="B35" s="7"/>
      <c r="C35" s="159" t="s">
        <v>7</v>
      </c>
      <c r="D35" s="175">
        <v>3</v>
      </c>
      <c r="E35" s="48"/>
      <c r="F35" s="90">
        <v>1888.5</v>
      </c>
      <c r="G35" s="151"/>
      <c r="H35" s="57">
        <v>427</v>
      </c>
      <c r="I35" s="57">
        <v>979</v>
      </c>
      <c r="J35" s="182">
        <f>SUM(J36:J45)</f>
        <v>702</v>
      </c>
      <c r="K35" s="90"/>
      <c r="L35" s="57">
        <v>613</v>
      </c>
      <c r="M35" s="57">
        <v>2085.294199204187</v>
      </c>
      <c r="N35" s="131">
        <f>SUM(N36:N45)</f>
        <v>1938</v>
      </c>
      <c r="O35" s="90"/>
      <c r="P35" s="57">
        <v>9366.409560108521</v>
      </c>
      <c r="Q35" s="57">
        <v>18928.370202888615</v>
      </c>
      <c r="R35" s="131">
        <v>16560.508812266162</v>
      </c>
      <c r="S35" s="90"/>
      <c r="T35" s="138"/>
      <c r="U35" s="59"/>
    </row>
    <row r="36" spans="2:21" s="10" customFormat="1" ht="15" customHeight="1" x14ac:dyDescent="0.25">
      <c r="C36" s="163" t="s">
        <v>82</v>
      </c>
      <c r="D36" s="174" t="s">
        <v>253</v>
      </c>
      <c r="F36" s="20">
        <v>165.5</v>
      </c>
      <c r="G36" s="153"/>
      <c r="H36" s="49">
        <v>0</v>
      </c>
      <c r="I36" s="49">
        <v>0</v>
      </c>
      <c r="J36" s="153">
        <v>0</v>
      </c>
      <c r="K36" s="49"/>
      <c r="L36" s="49">
        <v>0</v>
      </c>
      <c r="M36" s="49">
        <v>0</v>
      </c>
      <c r="N36" s="49">
        <v>0</v>
      </c>
      <c r="O36" s="49"/>
      <c r="P36" s="49">
        <v>0</v>
      </c>
      <c r="Q36" s="49">
        <v>0</v>
      </c>
      <c r="R36" s="49">
        <v>0</v>
      </c>
      <c r="S36" s="49"/>
      <c r="T36" s="138"/>
      <c r="U36" s="139"/>
    </row>
    <row r="37" spans="2:21" s="10" customFormat="1" ht="15" customHeight="1" x14ac:dyDescent="0.25">
      <c r="C37" s="163" t="s">
        <v>123</v>
      </c>
      <c r="D37" s="174" t="s">
        <v>256</v>
      </c>
      <c r="F37" s="20">
        <v>583.79999999999995</v>
      </c>
      <c r="G37" s="153"/>
      <c r="H37" s="49">
        <v>360</v>
      </c>
      <c r="I37" s="49">
        <v>436</v>
      </c>
      <c r="J37" s="91">
        <v>252</v>
      </c>
      <c r="K37" s="49"/>
      <c r="L37" s="49">
        <v>496</v>
      </c>
      <c r="M37" s="49">
        <v>965.96451914098964</v>
      </c>
      <c r="N37" s="49">
        <v>619</v>
      </c>
      <c r="O37" s="49"/>
      <c r="P37" s="49">
        <v>8064.349886956521</v>
      </c>
      <c r="Q37" s="49">
        <v>11664.267732026141</v>
      </c>
      <c r="R37" s="49">
        <v>6664.6129120879104</v>
      </c>
      <c r="S37" s="49">
        <v>8064349.8869565213</v>
      </c>
      <c r="T37" s="138"/>
      <c r="U37" s="139"/>
    </row>
    <row r="38" spans="2:21" s="10" customFormat="1" ht="15" customHeight="1" x14ac:dyDescent="0.25">
      <c r="C38" s="163" t="s">
        <v>124</v>
      </c>
      <c r="D38" s="174" t="s">
        <v>258</v>
      </c>
      <c r="F38" s="20">
        <v>116.7</v>
      </c>
      <c r="G38" s="153"/>
      <c r="H38" s="49">
        <v>40</v>
      </c>
      <c r="I38" s="49">
        <v>20</v>
      </c>
      <c r="J38" s="91">
        <v>47</v>
      </c>
      <c r="K38" s="49"/>
      <c r="L38" s="49">
        <v>55</v>
      </c>
      <c r="M38" s="49">
        <v>73.333333333333329</v>
      </c>
      <c r="N38" s="49">
        <v>94</v>
      </c>
      <c r="O38" s="49"/>
      <c r="P38" s="49">
        <v>949.36587315200006</v>
      </c>
      <c r="Q38" s="49">
        <v>464.16666666666652</v>
      </c>
      <c r="R38" s="49">
        <v>562.43333333333339</v>
      </c>
      <c r="S38" s="49">
        <v>949365.87315200001</v>
      </c>
      <c r="T38" s="138"/>
      <c r="U38" s="139"/>
    </row>
    <row r="39" spans="2:21" s="10" customFormat="1" ht="15" customHeight="1" x14ac:dyDescent="0.25">
      <c r="C39" s="163" t="s">
        <v>8</v>
      </c>
      <c r="D39" s="174" t="s">
        <v>259</v>
      </c>
      <c r="F39" s="20">
        <v>240.6</v>
      </c>
      <c r="G39" s="153"/>
      <c r="H39" s="49">
        <v>0</v>
      </c>
      <c r="I39" s="49">
        <v>13</v>
      </c>
      <c r="J39" s="91">
        <v>55</v>
      </c>
      <c r="K39" s="49"/>
      <c r="L39" s="49">
        <v>0</v>
      </c>
      <c r="M39" s="49">
        <v>27.21</v>
      </c>
      <c r="N39" s="49">
        <v>165</v>
      </c>
      <c r="O39" s="49"/>
      <c r="P39" s="49">
        <v>0</v>
      </c>
      <c r="Q39" s="49">
        <v>176.54</v>
      </c>
      <c r="R39" s="49">
        <v>575.29999999999995</v>
      </c>
      <c r="S39" s="49"/>
      <c r="T39" s="138"/>
      <c r="U39" s="139"/>
    </row>
    <row r="40" spans="2:21" s="10" customFormat="1" ht="15" customHeight="1" x14ac:dyDescent="0.25">
      <c r="C40" s="163" t="s">
        <v>125</v>
      </c>
      <c r="D40" s="174" t="s">
        <v>260</v>
      </c>
      <c r="F40" s="20">
        <v>143</v>
      </c>
      <c r="G40" s="153"/>
      <c r="H40" s="49">
        <v>0</v>
      </c>
      <c r="I40" s="49">
        <v>350</v>
      </c>
      <c r="J40" s="91">
        <v>120</v>
      </c>
      <c r="K40" s="49"/>
      <c r="L40" s="49">
        <v>0</v>
      </c>
      <c r="M40" s="49">
        <v>597.56097560975604</v>
      </c>
      <c r="N40" s="49">
        <v>360</v>
      </c>
      <c r="O40" s="49"/>
      <c r="P40" s="49">
        <v>0</v>
      </c>
      <c r="Q40" s="49">
        <v>4638.0727272727281</v>
      </c>
      <c r="R40" s="49">
        <v>4684.2352941176468</v>
      </c>
      <c r="S40" s="49"/>
      <c r="T40" s="138"/>
      <c r="U40" s="139"/>
    </row>
    <row r="41" spans="2:21" s="10" customFormat="1" ht="15" customHeight="1" x14ac:dyDescent="0.2">
      <c r="C41" s="162" t="s">
        <v>209</v>
      </c>
      <c r="D41" s="174" t="s">
        <v>265</v>
      </c>
      <c r="F41" s="20">
        <v>158.4</v>
      </c>
      <c r="G41" s="153"/>
      <c r="H41" s="49">
        <v>0</v>
      </c>
      <c r="I41" s="49">
        <v>120</v>
      </c>
      <c r="J41" s="91">
        <v>180</v>
      </c>
      <c r="K41" s="49"/>
      <c r="L41" s="49">
        <v>0</v>
      </c>
      <c r="M41" s="49">
        <v>323.78947368421052</v>
      </c>
      <c r="N41" s="49">
        <v>620</v>
      </c>
      <c r="O41" s="49"/>
      <c r="P41" s="49">
        <v>0</v>
      </c>
      <c r="Q41" s="49">
        <v>1339.9897435897435</v>
      </c>
      <c r="R41" s="49">
        <v>3417.9272727272728</v>
      </c>
      <c r="S41" s="49"/>
      <c r="T41" s="138"/>
      <c r="U41" s="139"/>
    </row>
    <row r="42" spans="2:21" s="10" customFormat="1" ht="15" customHeight="1" x14ac:dyDescent="0.25">
      <c r="C42" s="163" t="s">
        <v>83</v>
      </c>
      <c r="D42" s="174" t="s">
        <v>261</v>
      </c>
      <c r="F42" s="20">
        <v>189.1</v>
      </c>
      <c r="G42" s="153"/>
      <c r="H42" s="49">
        <v>0</v>
      </c>
      <c r="I42" s="49">
        <v>0</v>
      </c>
      <c r="J42" s="153">
        <v>0</v>
      </c>
      <c r="K42" s="49"/>
      <c r="L42" s="49">
        <v>0</v>
      </c>
      <c r="M42" s="49">
        <v>0</v>
      </c>
      <c r="N42" s="49">
        <v>0</v>
      </c>
      <c r="O42" s="49"/>
      <c r="P42" s="49">
        <v>0</v>
      </c>
      <c r="Q42" s="49">
        <v>0</v>
      </c>
      <c r="R42" s="49">
        <v>0</v>
      </c>
      <c r="S42" s="49"/>
      <c r="T42" s="138"/>
      <c r="U42" s="139"/>
    </row>
    <row r="43" spans="2:21" s="10" customFormat="1" ht="15" customHeight="1" x14ac:dyDescent="0.25">
      <c r="C43" s="163" t="s">
        <v>9</v>
      </c>
      <c r="D43" s="174" t="s">
        <v>238</v>
      </c>
      <c r="F43" s="20">
        <v>110.5</v>
      </c>
      <c r="G43" s="153"/>
      <c r="H43" s="49">
        <v>27</v>
      </c>
      <c r="I43" s="49">
        <v>40</v>
      </c>
      <c r="J43" s="91">
        <v>40</v>
      </c>
      <c r="K43" s="49"/>
      <c r="L43" s="49">
        <v>62</v>
      </c>
      <c r="M43" s="49">
        <v>97.435897435897431</v>
      </c>
      <c r="N43" s="49">
        <v>80</v>
      </c>
      <c r="O43" s="49"/>
      <c r="P43" s="49">
        <v>352.69380000000001</v>
      </c>
      <c r="Q43" s="49">
        <v>645.33333333333348</v>
      </c>
      <c r="R43" s="49">
        <v>576</v>
      </c>
      <c r="S43" s="49">
        <v>352693.8</v>
      </c>
      <c r="T43" s="138"/>
      <c r="U43" s="139"/>
    </row>
    <row r="44" spans="2:21" s="10" customFormat="1" ht="15" customHeight="1" x14ac:dyDescent="0.25">
      <c r="C44" s="163" t="s">
        <v>11</v>
      </c>
      <c r="D44" s="174" t="s">
        <v>257</v>
      </c>
      <c r="F44" s="20">
        <v>111.8</v>
      </c>
      <c r="G44" s="153"/>
      <c r="H44" s="49">
        <v>0</v>
      </c>
      <c r="I44" s="49">
        <v>0</v>
      </c>
      <c r="J44" s="91">
        <v>8</v>
      </c>
      <c r="K44" s="49"/>
      <c r="L44" s="49">
        <v>0</v>
      </c>
      <c r="M44" s="49">
        <v>0</v>
      </c>
      <c r="N44" s="49">
        <v>0</v>
      </c>
      <c r="O44" s="49"/>
      <c r="P44" s="49">
        <v>0</v>
      </c>
      <c r="Q44" s="49">
        <v>0</v>
      </c>
      <c r="R44" s="49">
        <v>80</v>
      </c>
      <c r="S44" s="49"/>
      <c r="T44" s="138"/>
      <c r="U44" s="139"/>
    </row>
    <row r="45" spans="2:21" s="10" customFormat="1" ht="15" customHeight="1" x14ac:dyDescent="0.25">
      <c r="C45" s="163" t="s">
        <v>10</v>
      </c>
      <c r="D45" s="174" t="s">
        <v>254</v>
      </c>
      <c r="F45" s="20">
        <v>57.8</v>
      </c>
      <c r="G45" s="153"/>
      <c r="H45" s="49">
        <v>0</v>
      </c>
      <c r="I45" s="49">
        <v>0</v>
      </c>
      <c r="J45" s="153">
        <v>0</v>
      </c>
      <c r="K45" s="49"/>
      <c r="L45" s="49">
        <v>0</v>
      </c>
      <c r="M45" s="49">
        <v>0</v>
      </c>
      <c r="N45" s="49">
        <v>0</v>
      </c>
      <c r="O45" s="49"/>
      <c r="P45" s="49">
        <v>0</v>
      </c>
      <c r="Q45" s="49">
        <v>0</v>
      </c>
      <c r="R45" s="49">
        <v>0</v>
      </c>
      <c r="S45" s="49"/>
      <c r="T45" s="138"/>
      <c r="U45" s="139"/>
    </row>
    <row r="46" spans="2:21" s="10" customFormat="1" ht="15" customHeight="1" x14ac:dyDescent="0.25">
      <c r="C46" s="163" t="s">
        <v>122</v>
      </c>
      <c r="D46" s="174" t="s">
        <v>255</v>
      </c>
      <c r="F46" s="20">
        <v>11.3</v>
      </c>
      <c r="G46" s="153"/>
      <c r="H46" s="49">
        <v>0</v>
      </c>
      <c r="I46" s="49">
        <v>0</v>
      </c>
      <c r="J46" s="49">
        <v>0</v>
      </c>
      <c r="K46" s="49"/>
      <c r="L46" s="49">
        <v>0</v>
      </c>
      <c r="M46" s="49">
        <v>0</v>
      </c>
      <c r="N46" s="49">
        <v>0</v>
      </c>
      <c r="O46" s="49"/>
      <c r="P46" s="49">
        <v>0</v>
      </c>
      <c r="Q46" s="49">
        <v>0</v>
      </c>
      <c r="R46" s="49">
        <v>0</v>
      </c>
      <c r="S46" s="49"/>
      <c r="T46" s="138"/>
      <c r="U46" s="139"/>
    </row>
    <row r="47" spans="2:21" ht="4.5" customHeight="1" thickBot="1" x14ac:dyDescent="0.25">
      <c r="B47" s="326"/>
      <c r="C47" s="326"/>
      <c r="D47" s="326"/>
      <c r="E47" s="326"/>
      <c r="F47" s="327"/>
      <c r="G47" s="326"/>
      <c r="H47" s="326"/>
      <c r="I47" s="326"/>
      <c r="J47" s="326"/>
      <c r="K47" s="326"/>
      <c r="L47" s="326"/>
      <c r="M47" s="326"/>
      <c r="N47" s="326"/>
      <c r="O47" s="326"/>
      <c r="P47" s="326"/>
      <c r="Q47" s="326"/>
      <c r="R47" s="326"/>
      <c r="S47" s="326"/>
      <c r="T47" s="138"/>
    </row>
    <row r="49" spans="2:6" x14ac:dyDescent="0.2">
      <c r="B49" s="69" t="s">
        <v>105</v>
      </c>
      <c r="C49" s="69"/>
    </row>
    <row r="50" spans="2:6" x14ac:dyDescent="0.2">
      <c r="B50" s="70" t="s">
        <v>206</v>
      </c>
      <c r="C50" s="70"/>
    </row>
    <row r="51" spans="2:6" x14ac:dyDescent="0.2">
      <c r="B51" s="69"/>
      <c r="C51" s="69"/>
    </row>
    <row r="52" spans="2:6" x14ac:dyDescent="0.2">
      <c r="B52" s="69" t="s">
        <v>424</v>
      </c>
      <c r="C52" s="69"/>
      <c r="E52" s="146"/>
      <c r="F52" s="94"/>
    </row>
    <row r="53" spans="2:6" x14ac:dyDescent="0.2">
      <c r="B53" s="70" t="s">
        <v>425</v>
      </c>
      <c r="C53" s="70"/>
      <c r="E53" s="146"/>
      <c r="F53" s="94"/>
    </row>
    <row r="54" spans="2:6" x14ac:dyDescent="0.2">
      <c r="B54" s="69" t="s">
        <v>207</v>
      </c>
      <c r="C54" s="69"/>
    </row>
    <row r="55" spans="2:6" x14ac:dyDescent="0.2">
      <c r="B55" s="70" t="s">
        <v>208</v>
      </c>
      <c r="C55" s="70"/>
    </row>
  </sheetData>
  <sheetProtection algorithmName="SHA-512" hashValue="QF3yR+BzvTQ36tK8QnN6PWah/8SZAwnr8GE1dmL0YZiZrY2h7aiKqj74ETKq9wPIp3nLmRvSg6FrwGCf7hEr/w==" saltValue="6cDgZqxp7k0yUC9Y0JiVQw==" spinCount="100000" sheet="1" objects="1" scenarios="1"/>
  <mergeCells count="5">
    <mergeCell ref="H4:J4"/>
    <mergeCell ref="L4:N4"/>
    <mergeCell ref="P4:R4"/>
    <mergeCell ref="B1:T1"/>
    <mergeCell ref="B2:T2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65" orientation="landscape" r:id="rId1"/>
  <rowBreaks count="1" manualBreakCount="1">
    <brk id="55" max="1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AF55"/>
  <sheetViews>
    <sheetView view="pageBreakPreview" zoomScale="85" zoomScaleNormal="70" zoomScaleSheetLayoutView="85" workbookViewId="0">
      <selection activeCell="W33" sqref="W33"/>
    </sheetView>
  </sheetViews>
  <sheetFormatPr defaultColWidth="9.42578125" defaultRowHeight="12.75" x14ac:dyDescent="0.2"/>
  <cols>
    <col min="1" max="1" width="6.5703125" style="94" customWidth="1"/>
    <col min="2" max="2" width="2" style="94" customWidth="1"/>
    <col min="3" max="3" width="27.5703125" style="94" customWidth="1"/>
    <col min="4" max="4" width="13.5703125" style="94" hidden="1" customWidth="1"/>
    <col min="5" max="5" width="2" style="94" customWidth="1"/>
    <col min="6" max="6" width="19.5703125" style="146" customWidth="1"/>
    <col min="7" max="7" width="2" style="94" customWidth="1"/>
    <col min="8" max="10" width="13.5703125" style="94" customWidth="1"/>
    <col min="11" max="11" width="2" style="94" customWidth="1"/>
    <col min="12" max="14" width="13.5703125" style="94" customWidth="1"/>
    <col min="15" max="15" width="2" style="94" customWidth="1"/>
    <col min="16" max="18" width="13.5703125" style="94" customWidth="1"/>
    <col min="19" max="19" width="1.42578125" style="94" customWidth="1"/>
    <col min="20" max="20" width="2" style="94" customWidth="1"/>
    <col min="21" max="21" width="12" style="94" customWidth="1"/>
    <col min="22" max="16384" width="9.42578125" style="94"/>
  </cols>
  <sheetData>
    <row r="1" spans="2:32" ht="15" customHeight="1" x14ac:dyDescent="0.2">
      <c r="B1" s="336" t="s">
        <v>220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</row>
    <row r="2" spans="2:32" ht="15" customHeight="1" x14ac:dyDescent="0.2">
      <c r="B2" s="337" t="s">
        <v>227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</row>
    <row r="3" spans="2:32" ht="6" customHeight="1" thickBot="1" x14ac:dyDescent="0.25">
      <c r="B3" s="298"/>
      <c r="C3" s="298"/>
      <c r="E3" s="298"/>
      <c r="F3" s="299"/>
      <c r="G3" s="298"/>
      <c r="T3" s="141"/>
    </row>
    <row r="4" spans="2:32" s="10" customFormat="1" ht="39.75" customHeight="1" x14ac:dyDescent="0.25">
      <c r="B4" s="324"/>
      <c r="C4" s="312" t="s">
        <v>73</v>
      </c>
      <c r="D4" s="313" t="s">
        <v>229</v>
      </c>
      <c r="E4" s="314"/>
      <c r="F4" s="313" t="s">
        <v>228</v>
      </c>
      <c r="G4" s="312"/>
      <c r="H4" s="338" t="s">
        <v>212</v>
      </c>
      <c r="I4" s="338"/>
      <c r="J4" s="338"/>
      <c r="K4" s="315"/>
      <c r="L4" s="340" t="s">
        <v>213</v>
      </c>
      <c r="M4" s="340"/>
      <c r="N4" s="340"/>
      <c r="O4" s="316"/>
      <c r="P4" s="339" t="s">
        <v>214</v>
      </c>
      <c r="Q4" s="339"/>
      <c r="R4" s="339"/>
      <c r="S4" s="325"/>
      <c r="T4" s="72"/>
    </row>
    <row r="5" spans="2:32" s="10" customFormat="1" ht="13.5" customHeight="1" x14ac:dyDescent="0.25">
      <c r="B5" s="302"/>
      <c r="C5" s="302"/>
      <c r="D5" s="302"/>
      <c r="E5" s="303"/>
      <c r="F5" s="297"/>
      <c r="G5" s="303"/>
      <c r="H5" s="323"/>
      <c r="I5" s="323"/>
      <c r="J5" s="323"/>
      <c r="K5" s="303"/>
      <c r="L5" s="303"/>
      <c r="M5" s="303"/>
      <c r="N5" s="303"/>
      <c r="O5" s="303"/>
      <c r="P5" s="302"/>
      <c r="Q5" s="302"/>
      <c r="R5" s="302"/>
      <c r="S5" s="303"/>
      <c r="T5" s="71"/>
    </row>
    <row r="6" spans="2:32" s="133" customFormat="1" x14ac:dyDescent="0.25">
      <c r="B6" s="302"/>
      <c r="C6" s="306"/>
      <c r="D6" s="302"/>
      <c r="E6" s="302"/>
      <c r="F6" s="300"/>
      <c r="G6" s="302"/>
      <c r="H6" s="329"/>
      <c r="I6" s="329"/>
      <c r="J6" s="329"/>
      <c r="K6" s="329"/>
      <c r="L6" s="329"/>
      <c r="M6" s="329"/>
      <c r="N6" s="329"/>
      <c r="O6" s="329"/>
      <c r="P6" s="330"/>
      <c r="Q6" s="330"/>
      <c r="R6" s="330"/>
      <c r="S6" s="329"/>
      <c r="T6" s="73"/>
    </row>
    <row r="7" spans="2:32" s="133" customFormat="1" ht="13.5" thickBot="1" x14ac:dyDescent="0.3">
      <c r="B7" s="308"/>
      <c r="C7" s="307"/>
      <c r="D7" s="307"/>
      <c r="E7" s="308"/>
      <c r="F7" s="309">
        <v>2024</v>
      </c>
      <c r="G7" s="308"/>
      <c r="H7" s="310">
        <v>2022</v>
      </c>
      <c r="I7" s="310">
        <v>2023</v>
      </c>
      <c r="J7" s="310">
        <v>2025</v>
      </c>
      <c r="K7" s="311"/>
      <c r="L7" s="310">
        <v>2022</v>
      </c>
      <c r="M7" s="310">
        <v>2023</v>
      </c>
      <c r="N7" s="310">
        <v>2025</v>
      </c>
      <c r="O7" s="311"/>
      <c r="P7" s="310">
        <v>2022</v>
      </c>
      <c r="Q7" s="310">
        <v>2023</v>
      </c>
      <c r="R7" s="310">
        <v>2025</v>
      </c>
      <c r="S7" s="332"/>
      <c r="T7" s="73"/>
    </row>
    <row r="8" spans="2:32" s="10" customFormat="1" ht="15" customHeight="1" x14ac:dyDescent="0.25">
      <c r="B8" s="7"/>
      <c r="C8" s="159" t="s">
        <v>13</v>
      </c>
      <c r="D8" s="175">
        <v>4</v>
      </c>
      <c r="E8" s="48"/>
      <c r="F8" s="90">
        <v>1047</v>
      </c>
      <c r="G8" s="151"/>
      <c r="H8" s="57">
        <v>1356</v>
      </c>
      <c r="I8" s="57">
        <v>965</v>
      </c>
      <c r="J8" s="131">
        <f>SUM(J9:J11)</f>
        <v>808</v>
      </c>
      <c r="K8" s="57">
        <v>0</v>
      </c>
      <c r="L8" s="57">
        <v>4215</v>
      </c>
      <c r="M8" s="57">
        <v>2482.6174603174604</v>
      </c>
      <c r="N8" s="131">
        <f>SUM(N9:N11)</f>
        <v>2589</v>
      </c>
      <c r="O8" s="57">
        <v>0</v>
      </c>
      <c r="P8" s="57">
        <v>66729.682794248351</v>
      </c>
      <c r="Q8" s="57">
        <v>47446.391293932989</v>
      </c>
      <c r="R8" s="131">
        <v>37298.140093542374</v>
      </c>
      <c r="S8" s="90"/>
      <c r="T8" s="138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</row>
    <row r="9" spans="2:32" s="10" customFormat="1" ht="15" customHeight="1" x14ac:dyDescent="0.25">
      <c r="C9" s="163" t="s">
        <v>14</v>
      </c>
      <c r="D9" s="174" t="s">
        <v>262</v>
      </c>
      <c r="F9" s="20">
        <v>260.5</v>
      </c>
      <c r="G9" s="153"/>
      <c r="H9" s="49">
        <v>115</v>
      </c>
      <c r="I9" s="49">
        <v>80</v>
      </c>
      <c r="J9" s="49">
        <v>90</v>
      </c>
      <c r="K9" s="49"/>
      <c r="L9" s="49">
        <v>377</v>
      </c>
      <c r="M9" s="49">
        <v>179.28571428571428</v>
      </c>
      <c r="N9" s="49">
        <v>330</v>
      </c>
      <c r="O9" s="49"/>
      <c r="P9" s="49">
        <v>4954.7204837333338</v>
      </c>
      <c r="Q9" s="49">
        <v>3430.7199999999984</v>
      </c>
      <c r="R9" s="49">
        <v>1340.2396051418871</v>
      </c>
      <c r="S9" s="49"/>
      <c r="T9" s="138"/>
      <c r="U9" s="139"/>
    </row>
    <row r="10" spans="2:32" s="10" customFormat="1" ht="15" customHeight="1" x14ac:dyDescent="0.25">
      <c r="C10" s="163" t="s">
        <v>15</v>
      </c>
      <c r="D10" s="174" t="s">
        <v>263</v>
      </c>
      <c r="F10" s="20">
        <v>156.4</v>
      </c>
      <c r="G10" s="153"/>
      <c r="H10" s="49">
        <v>0</v>
      </c>
      <c r="I10" s="49">
        <v>30</v>
      </c>
      <c r="J10" s="49">
        <v>0</v>
      </c>
      <c r="K10" s="49"/>
      <c r="L10" s="49">
        <v>0</v>
      </c>
      <c r="M10" s="49">
        <v>77.142857142857153</v>
      </c>
      <c r="N10" s="49">
        <v>0</v>
      </c>
      <c r="O10" s="49"/>
      <c r="P10" s="49">
        <v>0</v>
      </c>
      <c r="Q10" s="49">
        <v>497.32499999999999</v>
      </c>
      <c r="R10" s="49">
        <v>0</v>
      </c>
      <c r="S10" s="49"/>
      <c r="T10" s="138"/>
      <c r="U10" s="139"/>
    </row>
    <row r="11" spans="2:32" s="10" customFormat="1" ht="15" customHeight="1" x14ac:dyDescent="0.25">
      <c r="C11" s="163" t="s">
        <v>16</v>
      </c>
      <c r="D11" s="174" t="s">
        <v>264</v>
      </c>
      <c r="F11" s="20">
        <v>630.1</v>
      </c>
      <c r="G11" s="153"/>
      <c r="H11" s="49">
        <v>1241</v>
      </c>
      <c r="I11" s="49">
        <v>855</v>
      </c>
      <c r="J11" s="49">
        <v>718</v>
      </c>
      <c r="K11" s="49"/>
      <c r="L11" s="49">
        <v>3838</v>
      </c>
      <c r="M11" s="49">
        <v>2226.1888888888889</v>
      </c>
      <c r="N11" s="49">
        <v>2259</v>
      </c>
      <c r="O11" s="49"/>
      <c r="P11" s="49">
        <v>61774.962310515017</v>
      </c>
      <c r="Q11" s="49">
        <v>43518.346293932991</v>
      </c>
      <c r="R11" s="49">
        <v>35957.90048840049</v>
      </c>
      <c r="S11" s="49"/>
      <c r="T11" s="138"/>
      <c r="U11" s="139"/>
    </row>
    <row r="12" spans="2:32" s="10" customFormat="1" ht="6" customHeight="1" x14ac:dyDescent="0.25">
      <c r="D12" s="170"/>
      <c r="F12" s="20"/>
      <c r="G12" s="153"/>
      <c r="H12" s="68"/>
      <c r="I12" s="68"/>
      <c r="J12" s="49"/>
      <c r="K12" s="21"/>
      <c r="L12" s="68"/>
      <c r="M12" s="68"/>
      <c r="N12" s="49"/>
      <c r="O12" s="21"/>
      <c r="P12" s="20"/>
      <c r="Q12" s="20"/>
      <c r="R12" s="49"/>
      <c r="S12" s="21"/>
      <c r="T12" s="21"/>
      <c r="U12" s="138"/>
    </row>
    <row r="13" spans="2:32" s="10" customFormat="1" ht="15" customHeight="1" x14ac:dyDescent="0.25">
      <c r="B13" s="7"/>
      <c r="C13" s="159" t="s">
        <v>17</v>
      </c>
      <c r="D13" s="175">
        <v>5</v>
      </c>
      <c r="E13" s="48"/>
      <c r="F13" s="90">
        <v>1240</v>
      </c>
      <c r="G13" s="151"/>
      <c r="H13" s="90">
        <v>321</v>
      </c>
      <c r="I13" s="90">
        <v>756</v>
      </c>
      <c r="J13" s="131">
        <f>SUM(J14:J20)</f>
        <v>1191</v>
      </c>
      <c r="K13" s="90"/>
      <c r="L13" s="90">
        <v>501</v>
      </c>
      <c r="M13" s="90">
        <v>1759.4499999999998</v>
      </c>
      <c r="N13" s="131">
        <f>SUM(N14:N20)</f>
        <v>2637</v>
      </c>
      <c r="O13" s="90"/>
      <c r="P13" s="90">
        <v>9893.7241127369689</v>
      </c>
      <c r="Q13" s="90">
        <v>22848.51</v>
      </c>
      <c r="R13" s="131">
        <v>29028.269999999997</v>
      </c>
      <c r="S13" s="90"/>
      <c r="T13" s="138"/>
      <c r="U13" s="59"/>
    </row>
    <row r="14" spans="2:32" s="10" customFormat="1" ht="15" customHeight="1" x14ac:dyDescent="0.25">
      <c r="B14" s="11"/>
      <c r="C14" s="163" t="s">
        <v>18</v>
      </c>
      <c r="D14" s="171" t="s">
        <v>266</v>
      </c>
      <c r="F14" s="20">
        <v>48.7</v>
      </c>
      <c r="G14" s="153"/>
      <c r="H14" s="49">
        <v>0</v>
      </c>
      <c r="I14" s="49">
        <v>0</v>
      </c>
      <c r="J14" s="49">
        <v>0</v>
      </c>
      <c r="K14" s="49"/>
      <c r="L14" s="49">
        <v>0</v>
      </c>
      <c r="M14" s="49">
        <v>0</v>
      </c>
      <c r="N14" s="49">
        <v>0</v>
      </c>
      <c r="O14" s="49"/>
      <c r="P14" s="49">
        <v>0</v>
      </c>
      <c r="Q14" s="49">
        <v>0</v>
      </c>
      <c r="R14" s="49">
        <v>0</v>
      </c>
      <c r="S14" s="49"/>
      <c r="T14" s="138"/>
      <c r="U14" s="139"/>
    </row>
    <row r="15" spans="2:32" s="10" customFormat="1" ht="15" customHeight="1" x14ac:dyDescent="0.25">
      <c r="C15" s="163" t="s">
        <v>21</v>
      </c>
      <c r="D15" s="170" t="s">
        <v>268</v>
      </c>
      <c r="F15" s="20">
        <v>72.3</v>
      </c>
      <c r="G15" s="153"/>
      <c r="H15" s="49">
        <v>35</v>
      </c>
      <c r="I15" s="49">
        <v>0</v>
      </c>
      <c r="J15" s="49">
        <v>238</v>
      </c>
      <c r="K15" s="49"/>
      <c r="L15" s="49">
        <v>41</v>
      </c>
      <c r="M15" s="49">
        <v>0</v>
      </c>
      <c r="N15" s="49">
        <v>476</v>
      </c>
      <c r="O15" s="49"/>
      <c r="P15" s="49">
        <v>490.49533333333335</v>
      </c>
      <c r="Q15" s="49">
        <v>0</v>
      </c>
      <c r="R15" s="49">
        <v>1535.1</v>
      </c>
      <c r="S15" s="49"/>
      <c r="T15" s="138"/>
      <c r="U15" s="139"/>
    </row>
    <row r="16" spans="2:32" s="10" customFormat="1" ht="15" customHeight="1" x14ac:dyDescent="0.25">
      <c r="C16" s="163" t="s">
        <v>20</v>
      </c>
      <c r="D16" s="170" t="s">
        <v>269</v>
      </c>
      <c r="F16" s="20">
        <v>135.19999999999999</v>
      </c>
      <c r="G16" s="153"/>
      <c r="H16" s="49">
        <v>0</v>
      </c>
      <c r="I16" s="49">
        <v>0</v>
      </c>
      <c r="J16" s="49">
        <v>10</v>
      </c>
      <c r="K16" s="49"/>
      <c r="L16" s="49">
        <v>0</v>
      </c>
      <c r="M16" s="49">
        <v>0</v>
      </c>
      <c r="N16" s="49">
        <v>30</v>
      </c>
      <c r="O16" s="49"/>
      <c r="P16" s="49">
        <v>0</v>
      </c>
      <c r="Q16" s="49">
        <v>0</v>
      </c>
      <c r="R16" s="49">
        <v>81</v>
      </c>
      <c r="S16" s="49"/>
      <c r="T16" s="138"/>
      <c r="U16" s="139"/>
    </row>
    <row r="17" spans="2:21" s="10" customFormat="1" ht="15" customHeight="1" x14ac:dyDescent="0.25">
      <c r="C17" s="163" t="s">
        <v>23</v>
      </c>
      <c r="D17" s="170" t="s">
        <v>270</v>
      </c>
      <c r="F17" s="20">
        <v>49.2</v>
      </c>
      <c r="G17" s="153"/>
      <c r="H17" s="49">
        <v>0</v>
      </c>
      <c r="I17" s="49">
        <v>0</v>
      </c>
      <c r="J17" s="49">
        <v>0</v>
      </c>
      <c r="K17" s="49"/>
      <c r="L17" s="49">
        <v>0</v>
      </c>
      <c r="M17" s="49">
        <v>0</v>
      </c>
      <c r="N17" s="49">
        <v>0</v>
      </c>
      <c r="O17" s="49"/>
      <c r="P17" s="49">
        <v>0</v>
      </c>
      <c r="Q17" s="49">
        <v>0</v>
      </c>
      <c r="R17" s="49">
        <v>0</v>
      </c>
      <c r="S17" s="49"/>
      <c r="T17" s="138"/>
      <c r="U17" s="139"/>
    </row>
    <row r="18" spans="2:21" s="10" customFormat="1" ht="15" customHeight="1" x14ac:dyDescent="0.25">
      <c r="C18" s="163" t="s">
        <v>24</v>
      </c>
      <c r="D18" s="170" t="s">
        <v>271</v>
      </c>
      <c r="F18" s="20">
        <v>712.7</v>
      </c>
      <c r="G18" s="153"/>
      <c r="H18" s="49">
        <v>271</v>
      </c>
      <c r="I18" s="49">
        <v>659</v>
      </c>
      <c r="J18" s="49">
        <v>848</v>
      </c>
      <c r="K18" s="49"/>
      <c r="L18" s="49">
        <v>430</v>
      </c>
      <c r="M18" s="49">
        <v>1524.2499999999998</v>
      </c>
      <c r="N18" s="49">
        <v>1881</v>
      </c>
      <c r="O18" s="49"/>
      <c r="P18" s="49">
        <v>8647.9539394036346</v>
      </c>
      <c r="Q18" s="49">
        <v>20722.084999999999</v>
      </c>
      <c r="R18" s="49">
        <v>25621.17</v>
      </c>
      <c r="S18" s="49"/>
      <c r="T18" s="138"/>
      <c r="U18" s="139"/>
    </row>
    <row r="19" spans="2:21" s="10" customFormat="1" ht="15" customHeight="1" x14ac:dyDescent="0.25">
      <c r="C19" s="163" t="s">
        <v>19</v>
      </c>
      <c r="D19" s="170" t="s">
        <v>272</v>
      </c>
      <c r="F19" s="20">
        <v>90.6</v>
      </c>
      <c r="G19" s="153"/>
      <c r="H19" s="49">
        <v>15</v>
      </c>
      <c r="I19" s="49">
        <v>0</v>
      </c>
      <c r="J19" s="49">
        <v>35</v>
      </c>
      <c r="K19" s="49"/>
      <c r="L19" s="49">
        <v>30</v>
      </c>
      <c r="M19" s="49">
        <v>0</v>
      </c>
      <c r="N19" s="49">
        <v>70</v>
      </c>
      <c r="O19" s="49"/>
      <c r="P19" s="49">
        <v>755.27483999999993</v>
      </c>
      <c r="Q19" s="49">
        <v>0</v>
      </c>
      <c r="R19" s="49">
        <v>350</v>
      </c>
      <c r="S19" s="49"/>
      <c r="T19" s="138"/>
      <c r="U19" s="139"/>
    </row>
    <row r="20" spans="2:21" s="10" customFormat="1" ht="15" customHeight="1" x14ac:dyDescent="0.25">
      <c r="C20" s="163" t="s">
        <v>22</v>
      </c>
      <c r="D20" s="170" t="s">
        <v>267</v>
      </c>
      <c r="F20" s="20">
        <v>131.30000000000001</v>
      </c>
      <c r="G20" s="153"/>
      <c r="H20" s="49">
        <v>0</v>
      </c>
      <c r="I20" s="49">
        <v>97</v>
      </c>
      <c r="J20" s="49">
        <v>60</v>
      </c>
      <c r="K20" s="49"/>
      <c r="L20" s="49">
        <v>0</v>
      </c>
      <c r="M20" s="49">
        <v>235.20000000000002</v>
      </c>
      <c r="N20" s="49">
        <v>180</v>
      </c>
      <c r="O20" s="49"/>
      <c r="P20" s="49">
        <v>0</v>
      </c>
      <c r="Q20" s="49">
        <v>2126.4250000000002</v>
      </c>
      <c r="R20" s="49">
        <v>1441</v>
      </c>
      <c r="S20" s="49"/>
      <c r="T20" s="138"/>
      <c r="U20" s="139"/>
    </row>
    <row r="21" spans="2:21" s="10" customFormat="1" ht="6" customHeight="1" x14ac:dyDescent="0.25">
      <c r="D21" s="170"/>
      <c r="F21" s="20"/>
      <c r="G21" s="153"/>
      <c r="H21" s="68"/>
      <c r="I21" s="68"/>
      <c r="J21" s="49"/>
      <c r="K21" s="21"/>
      <c r="L21" s="68"/>
      <c r="M21" s="68"/>
      <c r="N21" s="49"/>
      <c r="O21" s="21"/>
      <c r="P21" s="20"/>
      <c r="Q21" s="20"/>
      <c r="R21" s="49"/>
      <c r="S21" s="21"/>
      <c r="T21" s="21"/>
      <c r="U21" s="138"/>
    </row>
    <row r="22" spans="2:21" s="10" customFormat="1" ht="15" customHeight="1" x14ac:dyDescent="0.25">
      <c r="B22" s="7"/>
      <c r="C22" s="159" t="s">
        <v>25</v>
      </c>
      <c r="D22" s="175">
        <v>6</v>
      </c>
      <c r="E22" s="48"/>
      <c r="F22" s="90">
        <v>1668.2</v>
      </c>
      <c r="G22" s="151"/>
      <c r="H22" s="90">
        <v>482</v>
      </c>
      <c r="I22" s="90">
        <v>692</v>
      </c>
      <c r="J22" s="131">
        <f>SUM(J23:J33)</f>
        <v>612</v>
      </c>
      <c r="K22" s="90"/>
      <c r="L22" s="90">
        <v>1323</v>
      </c>
      <c r="M22" s="90">
        <v>1763.0888063660479</v>
      </c>
      <c r="N22" s="131">
        <f>SUM(N23:N33)</f>
        <v>1584</v>
      </c>
      <c r="O22" s="90"/>
      <c r="P22" s="90">
        <v>22289.684717929966</v>
      </c>
      <c r="Q22" s="90">
        <v>32923.575281648431</v>
      </c>
      <c r="R22" s="131">
        <v>28092.228333333333</v>
      </c>
      <c r="S22" s="90"/>
      <c r="T22" s="90"/>
      <c r="U22" s="138"/>
    </row>
    <row r="23" spans="2:21" s="10" customFormat="1" ht="15" customHeight="1" x14ac:dyDescent="0.25">
      <c r="C23" s="163" t="s">
        <v>26</v>
      </c>
      <c r="D23" s="170" t="s">
        <v>273</v>
      </c>
      <c r="F23" s="20">
        <v>121.2</v>
      </c>
      <c r="G23" s="153"/>
      <c r="H23" s="49">
        <v>0</v>
      </c>
      <c r="I23" s="49">
        <v>0</v>
      </c>
      <c r="J23" s="49">
        <v>0</v>
      </c>
      <c r="K23" s="49"/>
      <c r="L23" s="49">
        <v>0</v>
      </c>
      <c r="M23" s="49">
        <v>0</v>
      </c>
      <c r="N23" s="49">
        <v>0</v>
      </c>
      <c r="O23" s="49"/>
      <c r="P23" s="49">
        <v>0</v>
      </c>
      <c r="Q23" s="49">
        <v>0</v>
      </c>
      <c r="R23" s="49">
        <v>0</v>
      </c>
      <c r="S23" s="49"/>
      <c r="T23" s="21"/>
      <c r="U23" s="138"/>
    </row>
    <row r="24" spans="2:21" s="10" customFormat="1" ht="15" customHeight="1" x14ac:dyDescent="0.25">
      <c r="C24" s="163" t="s">
        <v>126</v>
      </c>
      <c r="D24" s="170" t="s">
        <v>275</v>
      </c>
      <c r="F24" s="20">
        <v>44.5</v>
      </c>
      <c r="G24" s="153"/>
      <c r="H24" s="49">
        <v>0</v>
      </c>
      <c r="I24" s="49">
        <v>0</v>
      </c>
      <c r="J24" s="49">
        <v>0</v>
      </c>
      <c r="K24" s="49"/>
      <c r="L24" s="49">
        <v>0</v>
      </c>
      <c r="M24" s="49">
        <v>0</v>
      </c>
      <c r="N24" s="49">
        <v>0</v>
      </c>
      <c r="O24" s="49"/>
      <c r="P24" s="49">
        <v>0</v>
      </c>
      <c r="Q24" s="49">
        <v>0</v>
      </c>
      <c r="R24" s="49">
        <v>0</v>
      </c>
      <c r="S24" s="49"/>
      <c r="T24" s="21"/>
      <c r="U24" s="138"/>
    </row>
    <row r="25" spans="2:21" s="10" customFormat="1" ht="15" customHeight="1" x14ac:dyDescent="0.25">
      <c r="C25" s="163" t="s">
        <v>34</v>
      </c>
      <c r="D25" s="170" t="s">
        <v>276</v>
      </c>
      <c r="F25" s="20">
        <v>100</v>
      </c>
      <c r="G25" s="153"/>
      <c r="H25" s="49">
        <v>45</v>
      </c>
      <c r="I25" s="49">
        <v>55</v>
      </c>
      <c r="J25" s="49">
        <v>50</v>
      </c>
      <c r="K25" s="49"/>
      <c r="L25" s="49">
        <v>121</v>
      </c>
      <c r="M25" s="49">
        <v>104.31034482758621</v>
      </c>
      <c r="N25" s="49">
        <v>100</v>
      </c>
      <c r="O25" s="49"/>
      <c r="P25" s="49">
        <v>1679.5008109440002</v>
      </c>
      <c r="Q25" s="49">
        <v>2147.0854166666659</v>
      </c>
      <c r="R25" s="49">
        <v>1569.3333333333333</v>
      </c>
      <c r="S25" s="49"/>
      <c r="T25" s="21"/>
      <c r="U25" s="138"/>
    </row>
    <row r="26" spans="2:21" s="10" customFormat="1" ht="15" customHeight="1" x14ac:dyDescent="0.25">
      <c r="C26" s="163" t="s">
        <v>28</v>
      </c>
      <c r="D26" s="170" t="s">
        <v>277</v>
      </c>
      <c r="F26" s="20">
        <v>571.29999999999995</v>
      </c>
      <c r="G26" s="153"/>
      <c r="H26" s="49">
        <v>207</v>
      </c>
      <c r="I26" s="49">
        <v>360</v>
      </c>
      <c r="J26" s="49">
        <v>360</v>
      </c>
      <c r="K26" s="49"/>
      <c r="L26" s="49">
        <v>606</v>
      </c>
      <c r="M26" s="49">
        <v>1037.2384615384617</v>
      </c>
      <c r="N26" s="49">
        <v>1080</v>
      </c>
      <c r="O26" s="49"/>
      <c r="P26" s="49">
        <v>12645.191498081065</v>
      </c>
      <c r="Q26" s="49">
        <v>22657.948951561848</v>
      </c>
      <c r="R26" s="49">
        <v>17397.544999999998</v>
      </c>
      <c r="S26" s="49"/>
      <c r="T26" s="21"/>
      <c r="U26" s="138"/>
    </row>
    <row r="27" spans="2:21" s="10" customFormat="1" ht="15" customHeight="1" x14ac:dyDescent="0.25">
      <c r="C27" s="163" t="s">
        <v>32</v>
      </c>
      <c r="D27" s="170" t="s">
        <v>278</v>
      </c>
      <c r="F27" s="20">
        <v>102.2</v>
      </c>
      <c r="G27" s="153"/>
      <c r="H27" s="49">
        <v>25</v>
      </c>
      <c r="I27" s="49">
        <v>50</v>
      </c>
      <c r="J27" s="49">
        <v>0</v>
      </c>
      <c r="K27" s="49"/>
      <c r="L27" s="49">
        <v>70</v>
      </c>
      <c r="M27" s="49">
        <v>50</v>
      </c>
      <c r="N27" s="49">
        <v>0</v>
      </c>
      <c r="O27" s="49"/>
      <c r="P27" s="49">
        <v>440.58120000000002</v>
      </c>
      <c r="Q27" s="49">
        <v>828</v>
      </c>
      <c r="R27" s="49">
        <v>0</v>
      </c>
      <c r="S27" s="49"/>
      <c r="T27" s="21"/>
      <c r="U27" s="138"/>
    </row>
    <row r="28" spans="2:21" s="10" customFormat="1" ht="15" customHeight="1" x14ac:dyDescent="0.25">
      <c r="C28" s="163" t="s">
        <v>31</v>
      </c>
      <c r="D28" s="174" t="s">
        <v>280</v>
      </c>
      <c r="F28" s="20">
        <v>128</v>
      </c>
      <c r="G28" s="153"/>
      <c r="H28" s="49">
        <v>0</v>
      </c>
      <c r="I28" s="49">
        <v>0</v>
      </c>
      <c r="J28" s="49">
        <v>0</v>
      </c>
      <c r="K28" s="49"/>
      <c r="L28" s="49">
        <v>0</v>
      </c>
      <c r="M28" s="49">
        <v>0</v>
      </c>
      <c r="N28" s="49">
        <v>0</v>
      </c>
      <c r="O28" s="49"/>
      <c r="P28" s="49">
        <v>0</v>
      </c>
      <c r="Q28" s="49">
        <v>0</v>
      </c>
      <c r="R28" s="49">
        <v>0</v>
      </c>
      <c r="S28" s="49"/>
      <c r="T28" s="21"/>
      <c r="U28" s="138"/>
    </row>
    <row r="29" spans="2:21" s="10" customFormat="1" ht="15" customHeight="1" x14ac:dyDescent="0.25">
      <c r="C29" s="163" t="s">
        <v>30</v>
      </c>
      <c r="D29" s="174" t="s">
        <v>281</v>
      </c>
      <c r="F29" s="20">
        <v>100.1</v>
      </c>
      <c r="G29" s="153"/>
      <c r="H29" s="49">
        <v>30</v>
      </c>
      <c r="I29" s="49">
        <v>60</v>
      </c>
      <c r="J29" s="49">
        <v>0</v>
      </c>
      <c r="K29" s="49"/>
      <c r="L29" s="49">
        <v>95</v>
      </c>
      <c r="M29" s="49">
        <v>142.5</v>
      </c>
      <c r="N29" s="49">
        <v>0</v>
      </c>
      <c r="O29" s="49"/>
      <c r="P29" s="49">
        <v>665.74680000000001</v>
      </c>
      <c r="Q29" s="49">
        <v>1161.75</v>
      </c>
      <c r="R29" s="49">
        <v>0</v>
      </c>
      <c r="S29" s="49"/>
      <c r="T29" s="21"/>
      <c r="U29" s="138"/>
    </row>
    <row r="30" spans="2:21" s="10" customFormat="1" ht="15" customHeight="1" x14ac:dyDescent="0.25">
      <c r="C30" s="163" t="s">
        <v>84</v>
      </c>
      <c r="D30" s="170" t="s">
        <v>282</v>
      </c>
      <c r="F30" s="20">
        <v>102.9</v>
      </c>
      <c r="G30" s="153"/>
      <c r="H30" s="49">
        <v>0</v>
      </c>
      <c r="I30" s="49">
        <v>0</v>
      </c>
      <c r="J30" s="49">
        <v>0</v>
      </c>
      <c r="K30" s="49"/>
      <c r="L30" s="49">
        <v>0</v>
      </c>
      <c r="M30" s="49">
        <v>0</v>
      </c>
      <c r="N30" s="49">
        <v>0</v>
      </c>
      <c r="O30" s="49"/>
      <c r="P30" s="49">
        <v>0</v>
      </c>
      <c r="Q30" s="49">
        <v>0</v>
      </c>
      <c r="R30" s="49">
        <v>0</v>
      </c>
      <c r="S30" s="49"/>
      <c r="T30" s="21"/>
      <c r="U30" s="138"/>
    </row>
    <row r="31" spans="2:21" s="10" customFormat="1" ht="15" customHeight="1" x14ac:dyDescent="0.25">
      <c r="C31" s="163" t="s">
        <v>29</v>
      </c>
      <c r="D31" s="170" t="s">
        <v>283</v>
      </c>
      <c r="F31" s="20">
        <v>177.9</v>
      </c>
      <c r="G31" s="153"/>
      <c r="H31" s="49">
        <v>98</v>
      </c>
      <c r="I31" s="49">
        <v>90</v>
      </c>
      <c r="J31" s="49">
        <v>202</v>
      </c>
      <c r="K31" s="49"/>
      <c r="L31" s="49">
        <v>224</v>
      </c>
      <c r="M31" s="49">
        <v>206.99999999999997</v>
      </c>
      <c r="N31" s="49">
        <v>404</v>
      </c>
      <c r="O31" s="49"/>
      <c r="P31" s="49">
        <v>5218.6762113368986</v>
      </c>
      <c r="Q31" s="49">
        <v>4505.4964285714268</v>
      </c>
      <c r="R31" s="49">
        <v>9125.35</v>
      </c>
      <c r="S31" s="49"/>
      <c r="T31" s="21"/>
      <c r="U31" s="138"/>
    </row>
    <row r="32" spans="2:21" s="10" customFormat="1" ht="15" customHeight="1" x14ac:dyDescent="0.25">
      <c r="C32" s="163" t="s">
        <v>33</v>
      </c>
      <c r="D32" s="171" t="s">
        <v>279</v>
      </c>
      <c r="F32" s="20">
        <v>119.1</v>
      </c>
      <c r="G32" s="153"/>
      <c r="H32" s="49">
        <v>49</v>
      </c>
      <c r="I32" s="49">
        <v>49</v>
      </c>
      <c r="J32" s="49">
        <v>0</v>
      </c>
      <c r="K32" s="49"/>
      <c r="L32" s="49">
        <v>132</v>
      </c>
      <c r="M32" s="49">
        <v>147</v>
      </c>
      <c r="N32" s="49">
        <v>0</v>
      </c>
      <c r="O32" s="49"/>
      <c r="P32" s="49">
        <v>1054.3425497471999</v>
      </c>
      <c r="Q32" s="49">
        <v>970.2</v>
      </c>
      <c r="R32" s="49">
        <v>0</v>
      </c>
      <c r="S32" s="49"/>
      <c r="T32" s="21"/>
      <c r="U32" s="138"/>
    </row>
    <row r="33" spans="2:21" s="10" customFormat="1" ht="15" customHeight="1" x14ac:dyDescent="0.25">
      <c r="C33" s="163" t="s">
        <v>27</v>
      </c>
      <c r="D33" s="170" t="s">
        <v>274</v>
      </c>
      <c r="F33" s="20">
        <v>101</v>
      </c>
      <c r="G33" s="153"/>
      <c r="H33" s="49">
        <v>28</v>
      </c>
      <c r="I33" s="49">
        <v>28</v>
      </c>
      <c r="J33" s="49">
        <v>0</v>
      </c>
      <c r="K33" s="49"/>
      <c r="L33" s="49">
        <v>75</v>
      </c>
      <c r="M33" s="49">
        <v>75.040000000000006</v>
      </c>
      <c r="N33" s="49">
        <v>0</v>
      </c>
      <c r="O33" s="49"/>
      <c r="P33" s="49">
        <v>585.64564782080004</v>
      </c>
      <c r="Q33" s="49">
        <v>653.09448484848485</v>
      </c>
      <c r="R33" s="49">
        <v>0</v>
      </c>
      <c r="S33" s="49"/>
      <c r="T33" s="21"/>
      <c r="U33" s="138"/>
    </row>
    <row r="34" spans="2:21" s="10" customFormat="1" ht="6" customHeight="1" x14ac:dyDescent="0.25">
      <c r="D34" s="174"/>
      <c r="F34" s="20"/>
      <c r="G34" s="153"/>
      <c r="H34" s="68"/>
      <c r="I34" s="68"/>
      <c r="J34" s="49"/>
      <c r="K34" s="21"/>
      <c r="L34" s="68"/>
      <c r="M34" s="68"/>
      <c r="N34" s="49"/>
      <c r="O34" s="21"/>
      <c r="P34" s="20"/>
      <c r="Q34" s="20"/>
      <c r="R34" s="49"/>
      <c r="S34" s="21"/>
      <c r="T34" s="21"/>
      <c r="U34" s="138"/>
    </row>
    <row r="35" spans="2:21" s="10" customFormat="1" ht="15" customHeight="1" x14ac:dyDescent="0.25">
      <c r="B35" s="7"/>
      <c r="C35" s="159" t="s">
        <v>127</v>
      </c>
      <c r="D35" s="175">
        <v>7</v>
      </c>
      <c r="E35" s="48"/>
      <c r="F35" s="90">
        <v>1800.5</v>
      </c>
      <c r="G35" s="151"/>
      <c r="H35" s="90">
        <v>628</v>
      </c>
      <c r="I35" s="90">
        <v>528</v>
      </c>
      <c r="J35" s="131">
        <f>SUM(J36:J40)</f>
        <v>748</v>
      </c>
      <c r="K35" s="90"/>
      <c r="L35" s="90">
        <v>1696</v>
      </c>
      <c r="M35" s="90">
        <v>1451.4397233201582</v>
      </c>
      <c r="N35" s="131">
        <f>SUM(N36:N40)</f>
        <v>1711</v>
      </c>
      <c r="O35" s="90">
        <v>0</v>
      </c>
      <c r="P35" s="90">
        <v>43145.473771198085</v>
      </c>
      <c r="Q35" s="90">
        <v>39076.462999999996</v>
      </c>
      <c r="R35" s="131">
        <v>46845.520031890439</v>
      </c>
      <c r="S35" s="90"/>
      <c r="T35" s="90"/>
      <c r="U35" s="138"/>
    </row>
    <row r="36" spans="2:21" s="10" customFormat="1" ht="15" customHeight="1" x14ac:dyDescent="0.25">
      <c r="B36" s="11"/>
      <c r="C36" s="287" t="s">
        <v>129</v>
      </c>
      <c r="D36" s="174" t="s">
        <v>285</v>
      </c>
      <c r="F36" s="92">
        <v>188.1</v>
      </c>
      <c r="G36" s="153"/>
      <c r="H36" s="49">
        <v>180</v>
      </c>
      <c r="I36" s="49">
        <v>180</v>
      </c>
      <c r="J36" s="49">
        <v>453</v>
      </c>
      <c r="K36" s="49"/>
      <c r="L36" s="49">
        <v>452</v>
      </c>
      <c r="M36" s="49">
        <v>461.25</v>
      </c>
      <c r="N36" s="49">
        <v>936</v>
      </c>
      <c r="O36" s="49"/>
      <c r="P36" s="49">
        <v>12637.00203508772</v>
      </c>
      <c r="Q36" s="49">
        <v>13157.174999999999</v>
      </c>
      <c r="R36" s="49">
        <v>29050.616395604397</v>
      </c>
      <c r="S36" s="49"/>
      <c r="T36" s="117"/>
      <c r="U36" s="138"/>
    </row>
    <row r="37" spans="2:21" s="10" customFormat="1" ht="15" customHeight="1" x14ac:dyDescent="0.25">
      <c r="B37" s="11"/>
      <c r="C37" s="287" t="s">
        <v>130</v>
      </c>
      <c r="D37" s="174" t="s">
        <v>286</v>
      </c>
      <c r="F37" s="92">
        <v>443.2</v>
      </c>
      <c r="G37" s="153"/>
      <c r="H37" s="49">
        <v>280</v>
      </c>
      <c r="I37" s="49">
        <v>280</v>
      </c>
      <c r="J37" s="49">
        <v>170</v>
      </c>
      <c r="K37" s="49"/>
      <c r="L37" s="49">
        <v>812</v>
      </c>
      <c r="M37" s="49">
        <v>846.36363636363649</v>
      </c>
      <c r="N37" s="49">
        <v>510</v>
      </c>
      <c r="O37" s="49"/>
      <c r="P37" s="49">
        <v>23502.942125179172</v>
      </c>
      <c r="Q37" s="49">
        <v>23135.169999999995</v>
      </c>
      <c r="R37" s="49">
        <v>13246.196255333663</v>
      </c>
      <c r="S37" s="49"/>
      <c r="T37" s="117"/>
      <c r="U37" s="138"/>
    </row>
    <row r="38" spans="2:21" s="10" customFormat="1" ht="15" customHeight="1" x14ac:dyDescent="0.25">
      <c r="B38" s="11"/>
      <c r="C38" s="287" t="s">
        <v>131</v>
      </c>
      <c r="D38" s="174" t="s">
        <v>287</v>
      </c>
      <c r="F38" s="92">
        <v>351</v>
      </c>
      <c r="G38" s="153"/>
      <c r="H38" s="49">
        <v>100</v>
      </c>
      <c r="I38" s="49">
        <v>0</v>
      </c>
      <c r="J38" s="49">
        <v>0</v>
      </c>
      <c r="K38" s="49"/>
      <c r="L38" s="49">
        <v>250</v>
      </c>
      <c r="M38" s="49">
        <v>0</v>
      </c>
      <c r="N38" s="49">
        <v>0</v>
      </c>
      <c r="O38" s="49"/>
      <c r="P38" s="49">
        <v>4250.9107999999997</v>
      </c>
      <c r="Q38" s="49">
        <v>0</v>
      </c>
      <c r="R38" s="49">
        <v>0</v>
      </c>
      <c r="S38" s="49"/>
      <c r="T38" s="117"/>
      <c r="U38" s="138"/>
    </row>
    <row r="39" spans="2:21" s="10" customFormat="1" ht="15" customHeight="1" x14ac:dyDescent="0.25">
      <c r="B39" s="11"/>
      <c r="C39" s="287" t="s">
        <v>132</v>
      </c>
      <c r="D39" s="174" t="s">
        <v>288</v>
      </c>
      <c r="F39" s="92">
        <v>569.9</v>
      </c>
      <c r="G39" s="153"/>
      <c r="H39" s="49">
        <v>18</v>
      </c>
      <c r="I39" s="49">
        <v>18</v>
      </c>
      <c r="J39" s="49">
        <v>50</v>
      </c>
      <c r="K39" s="49"/>
      <c r="L39" s="49">
        <v>48</v>
      </c>
      <c r="M39" s="49">
        <v>43.826086956521742</v>
      </c>
      <c r="N39" s="49">
        <v>100</v>
      </c>
      <c r="O39" s="49"/>
      <c r="P39" s="49">
        <v>685.02822981119994</v>
      </c>
      <c r="Q39" s="49">
        <v>734.86800000000028</v>
      </c>
      <c r="R39" s="49">
        <v>1836</v>
      </c>
      <c r="S39" s="49"/>
      <c r="T39" s="117"/>
      <c r="U39" s="138"/>
    </row>
    <row r="40" spans="2:21" s="10" customFormat="1" ht="15" customHeight="1" x14ac:dyDescent="0.25">
      <c r="B40" s="11"/>
      <c r="C40" s="287" t="s">
        <v>128</v>
      </c>
      <c r="D40" s="174" t="s">
        <v>284</v>
      </c>
      <c r="F40" s="92">
        <v>248.3</v>
      </c>
      <c r="G40" s="153"/>
      <c r="H40" s="49">
        <v>50</v>
      </c>
      <c r="I40" s="49">
        <v>50</v>
      </c>
      <c r="J40" s="49">
        <v>75</v>
      </c>
      <c r="K40" s="49"/>
      <c r="L40" s="49">
        <v>134</v>
      </c>
      <c r="M40" s="49">
        <v>100</v>
      </c>
      <c r="N40" s="49">
        <v>165</v>
      </c>
      <c r="O40" s="49"/>
      <c r="P40" s="49">
        <v>2069.59058112</v>
      </c>
      <c r="Q40" s="49">
        <v>2049.2499999999991</v>
      </c>
      <c r="R40" s="49">
        <v>2712.7073809523772</v>
      </c>
      <c r="S40" s="49"/>
      <c r="T40" s="117"/>
      <c r="U40" s="138"/>
    </row>
    <row r="41" spans="2:21" ht="8.25" customHeight="1" thickBot="1" x14ac:dyDescent="0.25">
      <c r="B41" s="326"/>
      <c r="C41" s="326"/>
      <c r="D41" s="331"/>
      <c r="E41" s="326"/>
      <c r="F41" s="327"/>
      <c r="G41" s="326"/>
      <c r="H41" s="326"/>
      <c r="I41" s="326"/>
      <c r="J41" s="326"/>
      <c r="K41" s="326"/>
      <c r="L41" s="326"/>
      <c r="M41" s="326"/>
      <c r="N41" s="326"/>
      <c r="O41" s="326"/>
      <c r="P41" s="326"/>
      <c r="Q41" s="326"/>
      <c r="R41" s="326"/>
      <c r="S41" s="326"/>
      <c r="U41" s="138"/>
    </row>
    <row r="42" spans="2:21" x14ac:dyDescent="0.2">
      <c r="E42" s="146"/>
      <c r="F42" s="94"/>
    </row>
    <row r="43" spans="2:21" x14ac:dyDescent="0.2">
      <c r="B43" s="69" t="s">
        <v>105</v>
      </c>
      <c r="C43" s="69"/>
      <c r="E43" s="146"/>
      <c r="F43" s="94"/>
    </row>
    <row r="44" spans="2:21" x14ac:dyDescent="0.2">
      <c r="B44" s="70" t="s">
        <v>206</v>
      </c>
      <c r="C44" s="70"/>
      <c r="E44" s="146"/>
      <c r="F44" s="94"/>
    </row>
    <row r="45" spans="2:21" x14ac:dyDescent="0.2">
      <c r="B45" s="69"/>
      <c r="C45" s="69"/>
      <c r="E45" s="146"/>
      <c r="F45" s="94"/>
    </row>
    <row r="46" spans="2:21" x14ac:dyDescent="0.2">
      <c r="B46" s="69" t="s">
        <v>424</v>
      </c>
      <c r="C46" s="69"/>
      <c r="E46" s="146"/>
      <c r="F46" s="94"/>
    </row>
    <row r="47" spans="2:21" x14ac:dyDescent="0.2">
      <c r="B47" s="70" t="s">
        <v>425</v>
      </c>
      <c r="C47" s="70"/>
      <c r="E47" s="146"/>
      <c r="F47" s="94"/>
    </row>
    <row r="48" spans="2:21" x14ac:dyDescent="0.2">
      <c r="B48" s="69" t="s">
        <v>207</v>
      </c>
      <c r="C48" s="69"/>
      <c r="E48" s="146"/>
      <c r="F48" s="94"/>
    </row>
    <row r="49" spans="2:21" x14ac:dyDescent="0.2">
      <c r="B49" s="70" t="s">
        <v>208</v>
      </c>
      <c r="C49" s="70"/>
      <c r="E49" s="146"/>
      <c r="F49" s="94"/>
    </row>
    <row r="51" spans="2:21" s="10" customFormat="1" ht="6" customHeight="1" x14ac:dyDescent="0.25">
      <c r="D51" s="174"/>
      <c r="F51" s="19"/>
      <c r="G51" s="153"/>
      <c r="H51" s="68"/>
      <c r="I51" s="68"/>
      <c r="J51" s="49"/>
      <c r="K51" s="21"/>
      <c r="L51" s="68"/>
      <c r="M51" s="68"/>
      <c r="N51" s="49"/>
      <c r="O51" s="21"/>
      <c r="P51" s="19"/>
      <c r="Q51" s="19"/>
      <c r="R51" s="176"/>
      <c r="S51" s="21"/>
      <c r="T51" s="21"/>
      <c r="U51" s="138"/>
    </row>
    <row r="55" spans="2:21" s="10" customFormat="1" ht="7.5" customHeight="1" x14ac:dyDescent="0.25">
      <c r="D55" s="174"/>
      <c r="F55" s="23"/>
      <c r="G55" s="153"/>
      <c r="H55" s="21"/>
      <c r="I55" s="21"/>
      <c r="J55" s="49"/>
      <c r="K55" s="21"/>
      <c r="L55" s="21"/>
      <c r="M55" s="21"/>
      <c r="N55" s="49"/>
      <c r="O55" s="21"/>
      <c r="P55" s="23"/>
      <c r="Q55" s="23"/>
      <c r="R55" s="176"/>
      <c r="S55" s="21"/>
      <c r="T55" s="138"/>
      <c r="U55" s="139"/>
    </row>
  </sheetData>
  <sheetProtection algorithmName="SHA-512" hashValue="uQOzf1OvrzRus/j2RV1iiRMnVKulb9qQrjCbW95BewQlpEc7K9TnQ+elRk3JpAMWhg4b7k6d4Jk+ytrSi3WwdA==" saltValue="L+iIKiDSsDAG+GF15nv1JQ==" spinCount="100000" sheet="1" objects="1" scenarios="1"/>
  <mergeCells count="5">
    <mergeCell ref="B1:T1"/>
    <mergeCell ref="B2:T2"/>
    <mergeCell ref="H4:J4"/>
    <mergeCell ref="L4:N4"/>
    <mergeCell ref="P4:R4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6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AE73"/>
  <sheetViews>
    <sheetView view="pageBreakPreview" zoomScale="90" zoomScaleNormal="85" zoomScaleSheetLayoutView="90" workbookViewId="0">
      <selection activeCell="V50" sqref="V50"/>
    </sheetView>
  </sheetViews>
  <sheetFormatPr defaultColWidth="9.42578125" defaultRowHeight="12.75" x14ac:dyDescent="0.2"/>
  <cols>
    <col min="1" max="1" width="6.5703125" style="94" customWidth="1"/>
    <col min="2" max="2" width="2" style="94" customWidth="1"/>
    <col min="3" max="3" width="27.5703125" style="94" customWidth="1"/>
    <col min="4" max="4" width="13.5703125" style="94" hidden="1" customWidth="1"/>
    <col min="5" max="5" width="2" style="94" customWidth="1"/>
    <col min="6" max="6" width="19.5703125" style="146" customWidth="1"/>
    <col min="7" max="7" width="2" style="94" customWidth="1"/>
    <col min="8" max="10" width="13.5703125" style="94" customWidth="1"/>
    <col min="11" max="11" width="2" style="94" customWidth="1"/>
    <col min="12" max="14" width="13.5703125" style="94" customWidth="1"/>
    <col min="15" max="15" width="2" style="94" customWidth="1"/>
    <col min="16" max="18" width="13.5703125" style="94" customWidth="1"/>
    <col min="19" max="20" width="2" style="94" customWidth="1"/>
    <col min="21" max="21" width="14.42578125" style="94" bestFit="1" customWidth="1"/>
    <col min="22" max="16384" width="9.42578125" style="94"/>
  </cols>
  <sheetData>
    <row r="1" spans="2:31" ht="15" customHeight="1" x14ac:dyDescent="0.2">
      <c r="B1" s="336" t="s">
        <v>220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</row>
    <row r="2" spans="2:31" ht="15" customHeight="1" x14ac:dyDescent="0.2">
      <c r="B2" s="337" t="s">
        <v>227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</row>
    <row r="3" spans="2:31" ht="6" customHeight="1" thickBot="1" x14ac:dyDescent="0.25">
      <c r="B3" s="298"/>
      <c r="C3" s="298"/>
      <c r="E3" s="298"/>
      <c r="F3" s="299"/>
      <c r="G3" s="298"/>
    </row>
    <row r="4" spans="2:31" s="10" customFormat="1" ht="42" customHeight="1" x14ac:dyDescent="0.25">
      <c r="B4" s="324"/>
      <c r="C4" s="312" t="s">
        <v>73</v>
      </c>
      <c r="D4" s="313" t="s">
        <v>229</v>
      </c>
      <c r="E4" s="314"/>
      <c r="F4" s="313" t="s">
        <v>228</v>
      </c>
      <c r="G4" s="312"/>
      <c r="H4" s="338" t="s">
        <v>212</v>
      </c>
      <c r="I4" s="338"/>
      <c r="J4" s="338"/>
      <c r="K4" s="315"/>
      <c r="L4" s="340" t="s">
        <v>213</v>
      </c>
      <c r="M4" s="340"/>
      <c r="N4" s="340"/>
      <c r="O4" s="316"/>
      <c r="P4" s="339" t="s">
        <v>214</v>
      </c>
      <c r="Q4" s="339"/>
      <c r="R4" s="339"/>
      <c r="S4" s="325"/>
    </row>
    <row r="5" spans="2:31" s="10" customFormat="1" ht="13.5" customHeight="1" x14ac:dyDescent="0.25">
      <c r="B5" s="302"/>
      <c r="C5" s="302"/>
      <c r="D5" s="302"/>
      <c r="E5" s="303"/>
      <c r="F5" s="297"/>
      <c r="G5" s="303"/>
      <c r="H5" s="323"/>
      <c r="I5" s="323"/>
      <c r="J5" s="323"/>
      <c r="K5" s="303"/>
      <c r="L5" s="303"/>
      <c r="M5" s="303"/>
      <c r="N5" s="303"/>
      <c r="O5" s="303"/>
      <c r="P5" s="302"/>
      <c r="Q5" s="302"/>
      <c r="R5" s="302"/>
      <c r="S5" s="303"/>
    </row>
    <row r="6" spans="2:31" s="133" customFormat="1" x14ac:dyDescent="0.25">
      <c r="B6" s="302"/>
      <c r="C6" s="306"/>
      <c r="D6" s="302"/>
      <c r="E6" s="302"/>
      <c r="F6" s="300"/>
      <c r="G6" s="302"/>
      <c r="H6" s="329"/>
      <c r="I6" s="329"/>
      <c r="J6" s="329"/>
      <c r="K6" s="329"/>
      <c r="L6" s="329"/>
      <c r="M6" s="329"/>
      <c r="N6" s="329"/>
      <c r="O6" s="329"/>
      <c r="P6" s="330"/>
      <c r="Q6" s="330"/>
      <c r="R6" s="330"/>
      <c r="S6" s="329"/>
    </row>
    <row r="7" spans="2:31" s="133" customFormat="1" ht="13.5" thickBot="1" x14ac:dyDescent="0.3">
      <c r="B7" s="308"/>
      <c r="C7" s="307"/>
      <c r="D7" s="307"/>
      <c r="E7" s="308"/>
      <c r="F7" s="309">
        <v>2024</v>
      </c>
      <c r="G7" s="308"/>
      <c r="H7" s="310">
        <v>2022</v>
      </c>
      <c r="I7" s="310">
        <v>2023</v>
      </c>
      <c r="J7" s="310">
        <v>2025</v>
      </c>
      <c r="K7" s="311"/>
      <c r="L7" s="310">
        <v>2022</v>
      </c>
      <c r="M7" s="310">
        <v>2023</v>
      </c>
      <c r="N7" s="310">
        <v>2025</v>
      </c>
      <c r="O7" s="311"/>
      <c r="P7" s="310">
        <v>2022</v>
      </c>
      <c r="Q7" s="310">
        <v>2023</v>
      </c>
      <c r="R7" s="310">
        <v>2025</v>
      </c>
      <c r="S7" s="332"/>
    </row>
    <row r="8" spans="2:31" s="10" customFormat="1" ht="15" customHeight="1" x14ac:dyDescent="0.25">
      <c r="B8" s="7"/>
      <c r="C8" s="159" t="s">
        <v>35</v>
      </c>
      <c r="D8" s="175">
        <v>8</v>
      </c>
      <c r="E8" s="48"/>
      <c r="F8" s="90">
        <v>2569.5</v>
      </c>
      <c r="G8" s="151"/>
      <c r="H8" s="90">
        <v>633</v>
      </c>
      <c r="I8" s="90">
        <v>938</v>
      </c>
      <c r="J8" s="131">
        <f>SUM(J9:J10,'Jadual 3.1 (3)'!J11:J21)</f>
        <v>895</v>
      </c>
      <c r="K8" s="90"/>
      <c r="L8" s="90">
        <v>1563</v>
      </c>
      <c r="M8" s="90">
        <v>2436.8617628397783</v>
      </c>
      <c r="N8" s="131">
        <f>SUM(N9:N21)</f>
        <v>2435</v>
      </c>
      <c r="O8" s="90"/>
      <c r="P8" s="90">
        <v>22847.093947359997</v>
      </c>
      <c r="Q8" s="90">
        <v>27219.275922619046</v>
      </c>
      <c r="R8" s="131">
        <v>27448.750166666661</v>
      </c>
      <c r="S8" s="90"/>
      <c r="T8" s="90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</row>
    <row r="9" spans="2:31" s="10" customFormat="1" ht="15" customHeight="1" x14ac:dyDescent="0.25">
      <c r="B9" s="11"/>
      <c r="C9" s="165" t="s">
        <v>134</v>
      </c>
      <c r="D9" s="174" t="s">
        <v>290</v>
      </c>
      <c r="F9" s="92">
        <v>126.7</v>
      </c>
      <c r="G9" s="153"/>
      <c r="H9" s="49">
        <v>0</v>
      </c>
      <c r="I9" s="49">
        <v>0</v>
      </c>
      <c r="J9" s="49">
        <v>0</v>
      </c>
      <c r="K9" s="49"/>
      <c r="L9" s="49">
        <v>0</v>
      </c>
      <c r="M9" s="49">
        <v>0</v>
      </c>
      <c r="N9" s="49">
        <v>0</v>
      </c>
      <c r="O9" s="49"/>
      <c r="P9" s="49">
        <v>0</v>
      </c>
      <c r="Q9" s="49">
        <v>0</v>
      </c>
      <c r="R9" s="49">
        <v>0</v>
      </c>
      <c r="S9" s="49"/>
      <c r="T9" s="117"/>
      <c r="U9" s="138"/>
    </row>
    <row r="10" spans="2:31" s="10" customFormat="1" ht="15" customHeight="1" x14ac:dyDescent="0.25">
      <c r="C10" s="163" t="s">
        <v>139</v>
      </c>
      <c r="D10" s="174" t="s">
        <v>298</v>
      </c>
      <c r="F10" s="20">
        <v>255</v>
      </c>
      <c r="G10" s="153"/>
      <c r="H10" s="49">
        <v>80</v>
      </c>
      <c r="I10" s="49">
        <v>105</v>
      </c>
      <c r="J10" s="49">
        <v>75</v>
      </c>
      <c r="K10" s="49"/>
      <c r="L10" s="49">
        <v>330</v>
      </c>
      <c r="M10" s="49">
        <v>257.25</v>
      </c>
      <c r="N10" s="49">
        <v>225</v>
      </c>
      <c r="O10" s="49"/>
      <c r="P10" s="49">
        <v>7017.6448</v>
      </c>
      <c r="Q10" s="49">
        <v>3221.34</v>
      </c>
      <c r="R10" s="49">
        <v>3239.0625</v>
      </c>
      <c r="S10" s="49"/>
      <c r="T10" s="21"/>
      <c r="U10" s="138"/>
    </row>
    <row r="11" spans="2:31" s="10" customFormat="1" ht="15" customHeight="1" x14ac:dyDescent="0.25">
      <c r="B11" s="11"/>
      <c r="C11" s="165" t="s">
        <v>59</v>
      </c>
      <c r="D11" s="174" t="s">
        <v>295</v>
      </c>
      <c r="F11" s="92">
        <v>923.3</v>
      </c>
      <c r="G11" s="194"/>
      <c r="H11" s="49">
        <v>95</v>
      </c>
      <c r="I11" s="49">
        <v>294</v>
      </c>
      <c r="J11" s="49">
        <v>248</v>
      </c>
      <c r="K11" s="49"/>
      <c r="L11" s="49">
        <v>151</v>
      </c>
      <c r="M11" s="49">
        <v>724.07142857142856</v>
      </c>
      <c r="N11" s="49">
        <v>744</v>
      </c>
      <c r="O11" s="49"/>
      <c r="P11" s="49">
        <v>872.7548066666667</v>
      </c>
      <c r="Q11" s="49">
        <v>9538.0033333333322</v>
      </c>
      <c r="R11" s="49">
        <v>13255.6</v>
      </c>
      <c r="S11" s="49"/>
      <c r="T11" s="117"/>
      <c r="U11" s="138"/>
    </row>
    <row r="12" spans="2:31" s="10" customFormat="1" ht="15" customHeight="1" x14ac:dyDescent="0.25">
      <c r="B12" s="11"/>
      <c r="C12" s="165" t="s">
        <v>136</v>
      </c>
      <c r="D12" s="174" t="s">
        <v>294</v>
      </c>
      <c r="F12" s="92">
        <v>169.6</v>
      </c>
      <c r="G12" s="194"/>
      <c r="H12" s="49">
        <v>43</v>
      </c>
      <c r="I12" s="49">
        <v>80</v>
      </c>
      <c r="J12" s="49">
        <v>86</v>
      </c>
      <c r="K12" s="49"/>
      <c r="L12" s="49">
        <v>94</v>
      </c>
      <c r="M12" s="49">
        <v>223.10000000000002</v>
      </c>
      <c r="N12" s="49">
        <v>214</v>
      </c>
      <c r="O12" s="49"/>
      <c r="P12" s="49">
        <v>1254.9392906666667</v>
      </c>
      <c r="Q12" s="49">
        <v>2524.9357142857143</v>
      </c>
      <c r="R12" s="49">
        <v>2114.7626666666656</v>
      </c>
      <c r="S12" s="49"/>
      <c r="T12" s="117"/>
      <c r="U12" s="138"/>
    </row>
    <row r="13" spans="2:31" s="10" customFormat="1" ht="15" customHeight="1" x14ac:dyDescent="0.25">
      <c r="C13" s="163" t="s">
        <v>137</v>
      </c>
      <c r="D13" s="174" t="s">
        <v>296</v>
      </c>
      <c r="F13" s="20">
        <v>180</v>
      </c>
      <c r="G13" s="194"/>
      <c r="H13" s="49">
        <v>80</v>
      </c>
      <c r="I13" s="49">
        <v>85</v>
      </c>
      <c r="J13" s="49">
        <v>65</v>
      </c>
      <c r="K13" s="49"/>
      <c r="L13" s="49">
        <v>252</v>
      </c>
      <c r="M13" s="49">
        <v>235.16666666666666</v>
      </c>
      <c r="N13" s="49">
        <v>195</v>
      </c>
      <c r="O13" s="49"/>
      <c r="P13" s="49">
        <v>3494.9158399999997</v>
      </c>
      <c r="Q13" s="49">
        <v>3702.855</v>
      </c>
      <c r="R13" s="49">
        <v>2226.7916666666629</v>
      </c>
      <c r="S13" s="49"/>
      <c r="T13" s="21"/>
      <c r="U13" s="138"/>
    </row>
    <row r="14" spans="2:31" s="10" customFormat="1" ht="15" customHeight="1" x14ac:dyDescent="0.25">
      <c r="C14" s="163" t="s">
        <v>138</v>
      </c>
      <c r="D14" s="174" t="s">
        <v>297</v>
      </c>
      <c r="F14" s="20">
        <v>278.2</v>
      </c>
      <c r="G14" s="194"/>
      <c r="H14" s="49">
        <v>118</v>
      </c>
      <c r="I14" s="49">
        <v>100</v>
      </c>
      <c r="J14" s="49">
        <v>160</v>
      </c>
      <c r="K14" s="49"/>
      <c r="L14" s="49">
        <v>295</v>
      </c>
      <c r="M14" s="49">
        <v>390.32258064516128</v>
      </c>
      <c r="N14" s="49">
        <v>480</v>
      </c>
      <c r="O14" s="49"/>
      <c r="P14" s="49">
        <v>2583.1183839999999</v>
      </c>
      <c r="Q14" s="49">
        <v>1994.6</v>
      </c>
      <c r="R14" s="49">
        <v>3825</v>
      </c>
      <c r="S14" s="49"/>
      <c r="T14" s="21"/>
      <c r="U14" s="138"/>
    </row>
    <row r="15" spans="2:31" s="10" customFormat="1" ht="15" customHeight="1" x14ac:dyDescent="0.25">
      <c r="B15" s="11"/>
      <c r="C15" s="165" t="s">
        <v>36</v>
      </c>
      <c r="D15" s="174" t="s">
        <v>291</v>
      </c>
      <c r="F15" s="92">
        <v>141.9</v>
      </c>
      <c r="G15" s="194"/>
      <c r="H15" s="49">
        <v>86</v>
      </c>
      <c r="I15" s="49">
        <v>105</v>
      </c>
      <c r="J15" s="49">
        <v>20</v>
      </c>
      <c r="K15" s="49"/>
      <c r="L15" s="49">
        <v>140</v>
      </c>
      <c r="M15" s="49">
        <v>210</v>
      </c>
      <c r="N15" s="49">
        <v>60</v>
      </c>
      <c r="O15" s="49"/>
      <c r="P15" s="49">
        <v>3350.4077386666668</v>
      </c>
      <c r="Q15" s="49">
        <v>1372.7</v>
      </c>
      <c r="R15" s="49">
        <v>300</v>
      </c>
      <c r="S15" s="49"/>
      <c r="T15" s="117"/>
      <c r="U15" s="138"/>
    </row>
    <row r="16" spans="2:31" s="10" customFormat="1" ht="15" customHeight="1" x14ac:dyDescent="0.25">
      <c r="B16" s="11"/>
      <c r="C16" s="165" t="s">
        <v>409</v>
      </c>
      <c r="D16" s="174" t="s">
        <v>292</v>
      </c>
      <c r="F16" s="92">
        <v>98.3</v>
      </c>
      <c r="G16" s="194"/>
      <c r="H16" s="49">
        <v>35</v>
      </c>
      <c r="I16" s="49">
        <v>74</v>
      </c>
      <c r="J16" s="49">
        <v>25</v>
      </c>
      <c r="K16" s="49"/>
      <c r="L16" s="49">
        <v>68</v>
      </c>
      <c r="M16" s="49">
        <v>173.82608695652172</v>
      </c>
      <c r="N16" s="49">
        <v>75</v>
      </c>
      <c r="O16" s="49"/>
      <c r="P16" s="49">
        <v>1276.2769599999999</v>
      </c>
      <c r="Q16" s="49">
        <v>1895.92</v>
      </c>
      <c r="R16" s="49">
        <v>329.75</v>
      </c>
      <c r="S16" s="49"/>
      <c r="T16" s="117"/>
      <c r="U16" s="138"/>
    </row>
    <row r="17" spans="2:21" s="10" customFormat="1" ht="15" customHeight="1" x14ac:dyDescent="0.25">
      <c r="C17" s="163" t="s">
        <v>140</v>
      </c>
      <c r="D17" s="174" t="s">
        <v>300</v>
      </c>
      <c r="F17" s="20">
        <v>98.7</v>
      </c>
      <c r="G17" s="194"/>
      <c r="H17" s="49">
        <v>0</v>
      </c>
      <c r="I17" s="49">
        <v>10</v>
      </c>
      <c r="J17" s="49">
        <v>10</v>
      </c>
      <c r="K17" s="49"/>
      <c r="L17" s="49">
        <v>0</v>
      </c>
      <c r="M17" s="49">
        <v>25</v>
      </c>
      <c r="N17" s="49">
        <v>30</v>
      </c>
      <c r="O17" s="49"/>
      <c r="P17" s="49">
        <v>0</v>
      </c>
      <c r="Q17" s="49">
        <v>169</v>
      </c>
      <c r="R17" s="49">
        <v>482.25</v>
      </c>
      <c r="S17" s="49"/>
      <c r="T17" s="21"/>
      <c r="U17" s="138"/>
    </row>
    <row r="18" spans="2:21" s="10" customFormat="1" ht="15" customHeight="1" x14ac:dyDescent="0.25">
      <c r="B18" s="11"/>
      <c r="C18" s="165" t="s">
        <v>135</v>
      </c>
      <c r="D18" s="174" t="s">
        <v>293</v>
      </c>
      <c r="F18" s="92">
        <v>99.9</v>
      </c>
      <c r="G18" s="194"/>
      <c r="H18" s="49">
        <v>0</v>
      </c>
      <c r="I18" s="49">
        <v>0</v>
      </c>
      <c r="J18" s="49">
        <v>0</v>
      </c>
      <c r="K18" s="49"/>
      <c r="L18" s="49">
        <v>0</v>
      </c>
      <c r="M18" s="49">
        <v>0</v>
      </c>
      <c r="N18" s="49">
        <v>0</v>
      </c>
      <c r="O18" s="49"/>
      <c r="P18" s="49">
        <v>0</v>
      </c>
      <c r="Q18" s="49">
        <v>0</v>
      </c>
      <c r="R18" s="49">
        <v>0</v>
      </c>
      <c r="S18" s="49"/>
      <c r="T18" s="117"/>
      <c r="U18" s="138"/>
    </row>
    <row r="19" spans="2:21" s="10" customFormat="1" ht="15" customHeight="1" x14ac:dyDescent="0.25">
      <c r="C19" s="163" t="s">
        <v>66</v>
      </c>
      <c r="D19" s="174" t="s">
        <v>299</v>
      </c>
      <c r="F19" s="20">
        <v>79.3</v>
      </c>
      <c r="G19" s="194"/>
      <c r="H19" s="49">
        <v>49</v>
      </c>
      <c r="I19" s="49">
        <v>40</v>
      </c>
      <c r="J19" s="49">
        <v>60</v>
      </c>
      <c r="K19" s="49"/>
      <c r="L19" s="49">
        <v>92</v>
      </c>
      <c r="M19" s="49">
        <v>80</v>
      </c>
      <c r="N19" s="49">
        <v>120</v>
      </c>
      <c r="O19" s="49"/>
      <c r="P19" s="49">
        <v>1228.54368</v>
      </c>
      <c r="Q19" s="49">
        <v>1085</v>
      </c>
      <c r="R19" s="49">
        <v>600</v>
      </c>
      <c r="S19" s="49"/>
      <c r="T19" s="21"/>
      <c r="U19" s="138"/>
    </row>
    <row r="20" spans="2:21" s="10" customFormat="1" ht="15" customHeight="1" x14ac:dyDescent="0.25">
      <c r="B20" s="11"/>
      <c r="C20" s="165" t="s">
        <v>133</v>
      </c>
      <c r="D20" s="174" t="s">
        <v>289</v>
      </c>
      <c r="F20" s="92">
        <v>83.4</v>
      </c>
      <c r="G20" s="194"/>
      <c r="H20" s="49">
        <v>0</v>
      </c>
      <c r="I20" s="49">
        <v>0</v>
      </c>
      <c r="J20" s="49">
        <v>0</v>
      </c>
      <c r="K20" s="49"/>
      <c r="L20" s="49">
        <v>0</v>
      </c>
      <c r="M20" s="49">
        <v>0</v>
      </c>
      <c r="N20" s="49">
        <v>0</v>
      </c>
      <c r="O20" s="49"/>
      <c r="P20" s="49">
        <v>0</v>
      </c>
      <c r="Q20" s="49">
        <v>0</v>
      </c>
      <c r="R20" s="49">
        <v>0</v>
      </c>
      <c r="S20" s="49"/>
      <c r="T20" s="117"/>
      <c r="U20" s="138"/>
    </row>
    <row r="21" spans="2:21" s="10" customFormat="1" ht="15" customHeight="1" x14ac:dyDescent="0.25">
      <c r="C21" s="163" t="s">
        <v>141</v>
      </c>
      <c r="D21" s="174" t="s">
        <v>301</v>
      </c>
      <c r="F21" s="20">
        <v>35.200000000000003</v>
      </c>
      <c r="G21" s="194"/>
      <c r="H21" s="49">
        <v>47</v>
      </c>
      <c r="I21" s="49">
        <v>45</v>
      </c>
      <c r="J21" s="49">
        <v>146</v>
      </c>
      <c r="K21" s="49"/>
      <c r="L21" s="49">
        <v>141</v>
      </c>
      <c r="M21" s="49">
        <v>118.125</v>
      </c>
      <c r="N21" s="49">
        <v>292</v>
      </c>
      <c r="O21" s="49"/>
      <c r="P21" s="49">
        <v>1768.4924473599999</v>
      </c>
      <c r="Q21" s="49">
        <v>1714.921875</v>
      </c>
      <c r="R21" s="49">
        <v>1075.5333333333333</v>
      </c>
      <c r="S21" s="49"/>
      <c r="T21" s="21"/>
      <c r="U21" s="138"/>
    </row>
    <row r="22" spans="2:21" s="133" customFormat="1" ht="12" customHeight="1" x14ac:dyDescent="0.25">
      <c r="B22" s="121"/>
      <c r="C22" s="159" t="s">
        <v>205</v>
      </c>
      <c r="D22" s="175">
        <v>9</v>
      </c>
      <c r="E22" s="121"/>
      <c r="F22" s="57">
        <v>296.8</v>
      </c>
      <c r="G22" s="197"/>
      <c r="H22" s="90">
        <v>50</v>
      </c>
      <c r="I22" s="90">
        <v>43</v>
      </c>
      <c r="J22" s="131">
        <v>40</v>
      </c>
      <c r="K22" s="90"/>
      <c r="L22" s="90">
        <v>147</v>
      </c>
      <c r="M22" s="90">
        <v>117.62068965517241</v>
      </c>
      <c r="N22" s="131">
        <v>120</v>
      </c>
      <c r="O22" s="90"/>
      <c r="P22" s="90">
        <v>1903.3256252480153</v>
      </c>
      <c r="Q22" s="90">
        <v>1306.0520678733033</v>
      </c>
      <c r="R22" s="131">
        <v>1265.2692810457515</v>
      </c>
      <c r="S22" s="90"/>
    </row>
    <row r="23" spans="2:21" s="133" customFormat="1" ht="12" customHeight="1" x14ac:dyDescent="0.25">
      <c r="B23" s="119"/>
      <c r="C23" s="118"/>
      <c r="D23" s="27"/>
      <c r="E23" s="119"/>
      <c r="F23" s="20"/>
      <c r="G23" s="198"/>
      <c r="H23" s="284"/>
      <c r="I23" s="284"/>
      <c r="J23" s="352"/>
      <c r="K23" s="353"/>
      <c r="L23" s="284"/>
      <c r="M23" s="284"/>
      <c r="N23" s="352"/>
      <c r="O23" s="353"/>
      <c r="P23" s="284"/>
      <c r="Q23" s="284"/>
      <c r="R23" s="352"/>
      <c r="S23" s="120"/>
    </row>
    <row r="24" spans="2:21" s="133" customFormat="1" ht="15" customHeight="1" x14ac:dyDescent="0.25">
      <c r="B24" s="121"/>
      <c r="C24" s="159" t="s">
        <v>37</v>
      </c>
      <c r="D24" s="175">
        <v>10</v>
      </c>
      <c r="E24" s="121"/>
      <c r="F24" s="57">
        <v>7363.3</v>
      </c>
      <c r="G24" s="197"/>
      <c r="H24" s="90">
        <v>1677</v>
      </c>
      <c r="I24" s="90">
        <v>2179</v>
      </c>
      <c r="J24" s="131">
        <f>SUM(J25:J33)</f>
        <v>1873</v>
      </c>
      <c r="K24" s="90"/>
      <c r="L24" s="90">
        <v>4485</v>
      </c>
      <c r="M24" s="90">
        <v>6105.1030778164941</v>
      </c>
      <c r="N24" s="131">
        <f>SUM(N25:N33)</f>
        <v>5822</v>
      </c>
      <c r="O24" s="90"/>
      <c r="P24" s="90">
        <v>104870.4562548642</v>
      </c>
      <c r="Q24" s="90">
        <v>112708.41164718615</v>
      </c>
      <c r="R24" s="131">
        <v>109849.53650793649</v>
      </c>
      <c r="S24" s="90"/>
    </row>
    <row r="25" spans="2:21" s="133" customFormat="1" ht="15" customHeight="1" x14ac:dyDescent="0.25">
      <c r="B25" s="119"/>
      <c r="C25" s="167" t="s">
        <v>85</v>
      </c>
      <c r="D25" s="170" t="s">
        <v>302</v>
      </c>
      <c r="E25" s="119"/>
      <c r="F25" s="50">
        <v>980.3</v>
      </c>
      <c r="G25" s="198"/>
      <c r="H25" s="49">
        <v>64</v>
      </c>
      <c r="I25" s="49">
        <v>64</v>
      </c>
      <c r="J25" s="49">
        <v>40</v>
      </c>
      <c r="K25" s="49"/>
      <c r="L25" s="49">
        <v>125</v>
      </c>
      <c r="M25" s="49">
        <v>176</v>
      </c>
      <c r="N25" s="49">
        <v>120</v>
      </c>
      <c r="O25" s="49"/>
      <c r="P25" s="49">
        <v>1506.8986649599997</v>
      </c>
      <c r="Q25" s="49">
        <v>1843.95</v>
      </c>
      <c r="R25" s="49">
        <v>1202.9333333333327</v>
      </c>
      <c r="S25" s="49"/>
    </row>
    <row r="26" spans="2:21" s="133" customFormat="1" ht="15" customHeight="1" x14ac:dyDescent="0.25">
      <c r="B26" s="119"/>
      <c r="C26" s="167" t="s">
        <v>39</v>
      </c>
      <c r="D26" s="170" t="s">
        <v>303</v>
      </c>
      <c r="E26" s="119"/>
      <c r="F26" s="50">
        <v>1174.9000000000001</v>
      </c>
      <c r="G26" s="198"/>
      <c r="H26" s="49">
        <v>857</v>
      </c>
      <c r="I26" s="49">
        <v>857</v>
      </c>
      <c r="J26" s="49">
        <v>813</v>
      </c>
      <c r="K26" s="49"/>
      <c r="L26" s="49">
        <v>2754</v>
      </c>
      <c r="M26" s="49">
        <v>2821.8292682926844</v>
      </c>
      <c r="N26" s="49">
        <v>2772</v>
      </c>
      <c r="O26" s="49"/>
      <c r="P26" s="49">
        <v>59409.951785663914</v>
      </c>
      <c r="Q26" s="49">
        <v>53561.720909090909</v>
      </c>
      <c r="R26" s="49">
        <v>55593.714285714275</v>
      </c>
      <c r="S26" s="49"/>
    </row>
    <row r="27" spans="2:21" s="133" customFormat="1" ht="15" customHeight="1" x14ac:dyDescent="0.25">
      <c r="B27" s="119"/>
      <c r="C27" s="167" t="s">
        <v>41</v>
      </c>
      <c r="D27" s="170" t="s">
        <v>304</v>
      </c>
      <c r="E27" s="119"/>
      <c r="F27" s="50">
        <v>326.3</v>
      </c>
      <c r="G27" s="198"/>
      <c r="H27" s="49">
        <v>125</v>
      </c>
      <c r="I27" s="49">
        <v>255</v>
      </c>
      <c r="J27" s="49">
        <v>0</v>
      </c>
      <c r="K27" s="49"/>
      <c r="L27" s="49">
        <v>174</v>
      </c>
      <c r="M27" s="49">
        <v>701.5</v>
      </c>
      <c r="N27" s="49">
        <v>0</v>
      </c>
      <c r="O27" s="49"/>
      <c r="P27" s="49">
        <v>3558.486961813333</v>
      </c>
      <c r="Q27" s="49">
        <v>5257.15</v>
      </c>
      <c r="R27" s="49">
        <v>0</v>
      </c>
      <c r="S27" s="49"/>
    </row>
    <row r="28" spans="2:21" s="133" customFormat="1" ht="15" customHeight="1" x14ac:dyDescent="0.25">
      <c r="B28" s="119"/>
      <c r="C28" s="167" t="s">
        <v>40</v>
      </c>
      <c r="D28" s="170" t="s">
        <v>305</v>
      </c>
      <c r="E28" s="119"/>
      <c r="F28" s="50">
        <v>298.39999999999998</v>
      </c>
      <c r="G28" s="198"/>
      <c r="H28" s="49">
        <v>80</v>
      </c>
      <c r="I28" s="49">
        <v>180</v>
      </c>
      <c r="J28" s="49">
        <v>200</v>
      </c>
      <c r="K28" s="49"/>
      <c r="L28" s="49">
        <v>212</v>
      </c>
      <c r="M28" s="49">
        <v>450</v>
      </c>
      <c r="N28" s="49">
        <v>520</v>
      </c>
      <c r="O28" s="49"/>
      <c r="P28" s="49">
        <v>3412.6585253647054</v>
      </c>
      <c r="Q28" s="49">
        <v>4133</v>
      </c>
      <c r="R28" s="49">
        <v>4788.6666666666624</v>
      </c>
      <c r="S28" s="49"/>
    </row>
    <row r="29" spans="2:21" s="133" customFormat="1" ht="15" customHeight="1" x14ac:dyDescent="0.25">
      <c r="B29" s="119"/>
      <c r="C29" s="167" t="s">
        <v>42</v>
      </c>
      <c r="D29" s="170" t="s">
        <v>306</v>
      </c>
      <c r="E29" s="119"/>
      <c r="F29" s="50">
        <v>2360</v>
      </c>
      <c r="G29" s="198"/>
      <c r="H29" s="49">
        <v>200</v>
      </c>
      <c r="I29" s="49">
        <v>220</v>
      </c>
      <c r="J29" s="49">
        <v>230</v>
      </c>
      <c r="K29" s="49"/>
      <c r="L29" s="49">
        <v>480</v>
      </c>
      <c r="M29" s="49">
        <v>476.66666666666663</v>
      </c>
      <c r="N29" s="49">
        <v>690</v>
      </c>
      <c r="O29" s="49"/>
      <c r="P29" s="49">
        <v>16376.750271999988</v>
      </c>
      <c r="Q29" s="49">
        <v>18458.666666666664</v>
      </c>
      <c r="R29" s="49">
        <v>20818.888888888887</v>
      </c>
      <c r="S29" s="49"/>
    </row>
    <row r="30" spans="2:21" s="133" customFormat="1" ht="15" customHeight="1" x14ac:dyDescent="0.25">
      <c r="B30" s="119"/>
      <c r="C30" s="167" t="s">
        <v>86</v>
      </c>
      <c r="D30" s="170" t="s">
        <v>307</v>
      </c>
      <c r="E30" s="119"/>
      <c r="F30" s="50">
        <v>110.3</v>
      </c>
      <c r="G30" s="198"/>
      <c r="H30" s="49">
        <v>165</v>
      </c>
      <c r="I30" s="49">
        <v>185</v>
      </c>
      <c r="J30" s="49">
        <v>100</v>
      </c>
      <c r="K30" s="49"/>
      <c r="L30" s="49">
        <v>495</v>
      </c>
      <c r="M30" s="49">
        <v>422.85714285714283</v>
      </c>
      <c r="N30" s="49">
        <v>400</v>
      </c>
      <c r="O30" s="49"/>
      <c r="P30" s="49">
        <v>10918.659602399997</v>
      </c>
      <c r="Q30" s="49">
        <v>9785.1785714285706</v>
      </c>
      <c r="R30" s="49">
        <v>5100.333333333333</v>
      </c>
      <c r="S30" s="49"/>
    </row>
    <row r="31" spans="2:21" s="133" customFormat="1" ht="15" customHeight="1" x14ac:dyDescent="0.25">
      <c r="B31" s="119"/>
      <c r="C31" s="167" t="s">
        <v>43</v>
      </c>
      <c r="D31" s="170" t="s">
        <v>308</v>
      </c>
      <c r="E31" s="119"/>
      <c r="F31" s="50">
        <v>346.9</v>
      </c>
      <c r="G31" s="198"/>
      <c r="H31" s="49">
        <v>50</v>
      </c>
      <c r="I31" s="49">
        <v>0</v>
      </c>
      <c r="J31" s="49">
        <v>90</v>
      </c>
      <c r="K31" s="49"/>
      <c r="L31" s="49">
        <v>99</v>
      </c>
      <c r="M31" s="49">
        <v>0</v>
      </c>
      <c r="N31" s="49">
        <v>120</v>
      </c>
      <c r="O31" s="49"/>
      <c r="P31" s="49">
        <v>913.8</v>
      </c>
      <c r="Q31" s="49">
        <v>0</v>
      </c>
      <c r="R31" s="49">
        <v>3024</v>
      </c>
      <c r="S31" s="49"/>
    </row>
    <row r="32" spans="2:21" s="133" customFormat="1" ht="15" customHeight="1" x14ac:dyDescent="0.25">
      <c r="B32" s="119"/>
      <c r="C32" s="167" t="s">
        <v>142</v>
      </c>
      <c r="D32" s="170" t="s">
        <v>309</v>
      </c>
      <c r="E32" s="119"/>
      <c r="F32" s="50">
        <v>1508.1</v>
      </c>
      <c r="G32" s="198"/>
      <c r="H32" s="49">
        <v>86</v>
      </c>
      <c r="I32" s="49">
        <v>135</v>
      </c>
      <c r="J32" s="49">
        <v>120</v>
      </c>
      <c r="K32" s="49"/>
      <c r="L32" s="49">
        <v>20</v>
      </c>
      <c r="M32" s="49">
        <v>348.75</v>
      </c>
      <c r="N32" s="49">
        <v>360</v>
      </c>
      <c r="O32" s="49"/>
      <c r="P32" s="49">
        <v>7302.1794666622527</v>
      </c>
      <c r="Q32" s="49">
        <v>11609.21</v>
      </c>
      <c r="R32" s="49">
        <v>11095.999999999998</v>
      </c>
      <c r="S32" s="49"/>
    </row>
    <row r="33" spans="2:21" s="133" customFormat="1" ht="15" customHeight="1" x14ac:dyDescent="0.25">
      <c r="B33" s="119"/>
      <c r="C33" s="167" t="s">
        <v>143</v>
      </c>
      <c r="D33" s="170" t="s">
        <v>310</v>
      </c>
      <c r="E33" s="119"/>
      <c r="F33" s="50">
        <v>258.10000000000002</v>
      </c>
      <c r="G33" s="198"/>
      <c r="H33" s="49">
        <v>50</v>
      </c>
      <c r="I33" s="49">
        <v>283</v>
      </c>
      <c r="J33" s="49">
        <v>280</v>
      </c>
      <c r="K33" s="49"/>
      <c r="L33" s="49">
        <v>126</v>
      </c>
      <c r="M33" s="49">
        <v>707.5</v>
      </c>
      <c r="N33" s="49">
        <v>840</v>
      </c>
      <c r="O33" s="49"/>
      <c r="P33" s="49">
        <v>1471.0709759999997</v>
      </c>
      <c r="Q33" s="49">
        <v>8059.5355</v>
      </c>
      <c r="R33" s="49">
        <v>8224.9999999999927</v>
      </c>
      <c r="S33" s="49"/>
    </row>
    <row r="34" spans="2:21" s="10" customFormat="1" ht="6" customHeight="1" x14ac:dyDescent="0.25">
      <c r="D34" s="170"/>
      <c r="F34" s="20"/>
      <c r="G34" s="194"/>
      <c r="H34" s="20"/>
      <c r="I34" s="20"/>
      <c r="J34" s="49"/>
      <c r="K34" s="21"/>
      <c r="L34" s="20"/>
      <c r="M34" s="20"/>
      <c r="N34" s="49"/>
      <c r="O34" s="21"/>
      <c r="P34" s="20"/>
      <c r="Q34" s="20"/>
      <c r="R34" s="49"/>
      <c r="S34" s="21"/>
      <c r="T34" s="21"/>
      <c r="U34" s="138"/>
    </row>
    <row r="35" spans="2:21" s="10" customFormat="1" ht="15" customHeight="1" x14ac:dyDescent="0.25">
      <c r="B35" s="7"/>
      <c r="C35" s="159" t="s">
        <v>44</v>
      </c>
      <c r="D35" s="175">
        <v>11</v>
      </c>
      <c r="E35" s="48"/>
      <c r="F35" s="90">
        <v>1232.2</v>
      </c>
      <c r="G35" s="200"/>
      <c r="H35" s="90">
        <v>916</v>
      </c>
      <c r="I35" s="90">
        <v>947</v>
      </c>
      <c r="J35" s="131">
        <f>SUM(J36:J43)</f>
        <v>1560</v>
      </c>
      <c r="K35" s="90"/>
      <c r="L35" s="90">
        <v>2442</v>
      </c>
      <c r="M35" s="90">
        <v>2276.6958741830063</v>
      </c>
      <c r="N35" s="131">
        <f>SUM(N36:N43)</f>
        <v>3568</v>
      </c>
      <c r="O35" s="122"/>
      <c r="P35" s="90">
        <v>33781.824534233601</v>
      </c>
      <c r="Q35" s="90">
        <v>31761.390927489181</v>
      </c>
      <c r="R35" s="131">
        <v>29943.523333333338</v>
      </c>
      <c r="S35" s="122"/>
      <c r="T35" s="138"/>
      <c r="U35" s="59"/>
    </row>
    <row r="36" spans="2:21" s="10" customFormat="1" ht="15" customHeight="1" x14ac:dyDescent="0.25">
      <c r="C36" s="163" t="s">
        <v>48</v>
      </c>
      <c r="D36" s="170" t="s">
        <v>311</v>
      </c>
      <c r="F36" s="20">
        <v>165.4</v>
      </c>
      <c r="G36" s="194"/>
      <c r="H36" s="49">
        <v>55</v>
      </c>
      <c r="I36" s="49">
        <v>79</v>
      </c>
      <c r="J36" s="49">
        <v>188</v>
      </c>
      <c r="K36" s="49"/>
      <c r="L36" s="49">
        <v>140</v>
      </c>
      <c r="M36" s="49">
        <v>176.58823529411765</v>
      </c>
      <c r="N36" s="49">
        <v>294</v>
      </c>
      <c r="O36" s="49"/>
      <c r="P36" s="49">
        <v>1756.6416828160002</v>
      </c>
      <c r="Q36" s="49">
        <v>2322.3205714285714</v>
      </c>
      <c r="R36" s="49">
        <v>4056.335</v>
      </c>
      <c r="S36" s="49"/>
      <c r="T36" s="138"/>
      <c r="U36" s="139"/>
    </row>
    <row r="37" spans="2:21" s="10" customFormat="1" ht="15" customHeight="1" x14ac:dyDescent="0.25">
      <c r="C37" s="163" t="s">
        <v>45</v>
      </c>
      <c r="D37" s="170" t="s">
        <v>303</v>
      </c>
      <c r="F37" s="20">
        <v>168.1</v>
      </c>
      <c r="G37" s="194"/>
      <c r="H37" s="49">
        <v>211</v>
      </c>
      <c r="I37" s="49">
        <v>267</v>
      </c>
      <c r="J37" s="49">
        <v>165</v>
      </c>
      <c r="K37" s="49"/>
      <c r="L37" s="49">
        <v>658</v>
      </c>
      <c r="M37" s="124">
        <v>630.44999999999993</v>
      </c>
      <c r="N37" s="49">
        <v>660</v>
      </c>
      <c r="O37" s="124"/>
      <c r="P37" s="124">
        <v>5234.3898030592009</v>
      </c>
      <c r="Q37" s="124">
        <v>6017.5</v>
      </c>
      <c r="R37" s="49">
        <v>2877.4349999999999</v>
      </c>
      <c r="S37" s="49"/>
      <c r="T37" s="138"/>
      <c r="U37" s="139"/>
    </row>
    <row r="38" spans="2:21" s="10" customFormat="1" ht="15" customHeight="1" x14ac:dyDescent="0.25">
      <c r="C38" s="163" t="s">
        <v>46</v>
      </c>
      <c r="D38" s="174" t="s">
        <v>304</v>
      </c>
      <c r="F38" s="20">
        <v>231.8</v>
      </c>
      <c r="G38" s="194"/>
      <c r="H38" s="49">
        <v>87</v>
      </c>
      <c r="I38" s="49">
        <v>180</v>
      </c>
      <c r="J38" s="49">
        <v>60</v>
      </c>
      <c r="K38" s="49"/>
      <c r="L38" s="49">
        <v>197</v>
      </c>
      <c r="M38" s="124">
        <v>477.22222222222217</v>
      </c>
      <c r="N38" s="49">
        <v>120</v>
      </c>
      <c r="O38" s="124"/>
      <c r="P38" s="124">
        <v>1906.1633724799999</v>
      </c>
      <c r="Q38" s="124">
        <v>5173.0533333333342</v>
      </c>
      <c r="R38" s="49">
        <v>979.2</v>
      </c>
      <c r="S38" s="49"/>
      <c r="T38" s="138"/>
      <c r="U38" s="139"/>
    </row>
    <row r="39" spans="2:21" s="10" customFormat="1" ht="15" customHeight="1" x14ac:dyDescent="0.25">
      <c r="C39" s="163" t="s">
        <v>88</v>
      </c>
      <c r="D39" s="170" t="s">
        <v>305</v>
      </c>
      <c r="F39" s="20">
        <v>245.4</v>
      </c>
      <c r="G39" s="194"/>
      <c r="H39" s="49">
        <v>363</v>
      </c>
      <c r="I39" s="49">
        <v>313</v>
      </c>
      <c r="J39" s="49">
        <v>620</v>
      </c>
      <c r="K39" s="49"/>
      <c r="L39" s="49">
        <v>968</v>
      </c>
      <c r="M39" s="124">
        <v>739.03541666666672</v>
      </c>
      <c r="N39" s="49">
        <v>1440</v>
      </c>
      <c r="O39" s="124"/>
      <c r="P39" s="124">
        <v>18426.776998272002</v>
      </c>
      <c r="Q39" s="124">
        <v>16009.022222727273</v>
      </c>
      <c r="R39" s="49">
        <v>17483.233333333337</v>
      </c>
      <c r="S39" s="49"/>
      <c r="T39" s="138"/>
      <c r="U39" s="139"/>
    </row>
    <row r="40" spans="2:21" s="10" customFormat="1" ht="15" customHeight="1" x14ac:dyDescent="0.25">
      <c r="C40" s="163" t="s">
        <v>145</v>
      </c>
      <c r="D40" s="174" t="s">
        <v>314</v>
      </c>
      <c r="F40" s="20">
        <v>126.7</v>
      </c>
      <c r="G40" s="194"/>
      <c r="H40" s="49">
        <v>0</v>
      </c>
      <c r="I40" s="49">
        <v>0</v>
      </c>
      <c r="J40" s="49">
        <v>0</v>
      </c>
      <c r="K40" s="49"/>
      <c r="L40" s="49">
        <v>0</v>
      </c>
      <c r="M40" s="49">
        <v>0</v>
      </c>
      <c r="N40" s="49">
        <v>0</v>
      </c>
      <c r="O40" s="49"/>
      <c r="P40" s="49">
        <v>0</v>
      </c>
      <c r="Q40" s="49">
        <v>0</v>
      </c>
      <c r="R40" s="49">
        <v>0</v>
      </c>
      <c r="S40" s="49"/>
      <c r="T40" s="138"/>
      <c r="U40" s="139"/>
    </row>
    <row r="41" spans="2:21" s="10" customFormat="1" ht="15" customHeight="1" x14ac:dyDescent="0.25">
      <c r="C41" s="163" t="s">
        <v>144</v>
      </c>
      <c r="D41" s="170" t="s">
        <v>312</v>
      </c>
      <c r="F41" s="20">
        <v>74.599999999999994</v>
      </c>
      <c r="G41" s="194"/>
      <c r="H41" s="49">
        <v>33</v>
      </c>
      <c r="I41" s="49">
        <v>87</v>
      </c>
      <c r="J41" s="49">
        <v>200</v>
      </c>
      <c r="K41" s="49"/>
      <c r="L41" s="49">
        <v>84</v>
      </c>
      <c r="M41" s="124">
        <v>220.39999999999972</v>
      </c>
      <c r="N41" s="49">
        <v>400</v>
      </c>
      <c r="O41" s="124"/>
      <c r="P41" s="124">
        <v>1086.3928842624</v>
      </c>
      <c r="Q41" s="124">
        <v>1875.3198000000016</v>
      </c>
      <c r="R41" s="49">
        <v>2755</v>
      </c>
      <c r="S41" s="49"/>
      <c r="T41" s="138"/>
      <c r="U41" s="139"/>
    </row>
    <row r="42" spans="2:21" s="10" customFormat="1" ht="15" customHeight="1" x14ac:dyDescent="0.25">
      <c r="C42" s="163" t="s">
        <v>47</v>
      </c>
      <c r="D42" s="171" t="s">
        <v>315</v>
      </c>
      <c r="F42" s="20">
        <v>64.3</v>
      </c>
      <c r="G42" s="194"/>
      <c r="H42" s="49">
        <v>20</v>
      </c>
      <c r="I42" s="49">
        <v>21</v>
      </c>
      <c r="J42" s="49">
        <v>195</v>
      </c>
      <c r="K42" s="49"/>
      <c r="L42" s="49">
        <v>22</v>
      </c>
      <c r="M42" s="49">
        <v>33</v>
      </c>
      <c r="N42" s="49">
        <v>390</v>
      </c>
      <c r="O42" s="49"/>
      <c r="P42" s="49">
        <v>380.80192</v>
      </c>
      <c r="Q42" s="49">
        <v>364.17500000000001</v>
      </c>
      <c r="R42" s="49">
        <v>916.5</v>
      </c>
      <c r="S42" s="49"/>
      <c r="T42" s="138"/>
      <c r="U42" s="139"/>
    </row>
    <row r="43" spans="2:21" s="10" customFormat="1" ht="15" customHeight="1" x14ac:dyDescent="0.25">
      <c r="C43" s="163" t="s">
        <v>87</v>
      </c>
      <c r="D43" s="174" t="s">
        <v>313</v>
      </c>
      <c r="F43" s="20">
        <v>155.9</v>
      </c>
      <c r="G43" s="194"/>
      <c r="H43" s="49">
        <v>147</v>
      </c>
      <c r="I43" s="49">
        <v>0</v>
      </c>
      <c r="J43" s="49">
        <v>132</v>
      </c>
      <c r="K43" s="49"/>
      <c r="L43" s="49">
        <v>373</v>
      </c>
      <c r="M43" s="124">
        <v>0</v>
      </c>
      <c r="N43" s="49">
        <v>264</v>
      </c>
      <c r="O43" s="124"/>
      <c r="P43" s="124">
        <v>4990.6578733439992</v>
      </c>
      <c r="Q43" s="124">
        <v>0</v>
      </c>
      <c r="R43" s="49">
        <v>875.82</v>
      </c>
      <c r="S43" s="49"/>
      <c r="T43" s="138"/>
      <c r="U43" s="139"/>
    </row>
    <row r="44" spans="2:21" ht="8.25" customHeight="1" thickBot="1" x14ac:dyDescent="0.25">
      <c r="B44" s="326"/>
      <c r="C44" s="326"/>
      <c r="D44" s="326"/>
      <c r="E44" s="326"/>
      <c r="F44" s="327"/>
      <c r="G44" s="326"/>
      <c r="H44" s="326"/>
      <c r="I44" s="326"/>
      <c r="J44" s="326"/>
      <c r="K44" s="326"/>
      <c r="L44" s="326"/>
      <c r="M44" s="326"/>
      <c r="N44" s="326"/>
      <c r="O44" s="326"/>
      <c r="P44" s="326"/>
      <c r="Q44" s="326"/>
      <c r="R44" s="326"/>
      <c r="S44" s="326"/>
      <c r="T44" s="138"/>
    </row>
    <row r="45" spans="2:21" x14ac:dyDescent="0.2">
      <c r="E45" s="146"/>
      <c r="F45" s="94"/>
    </row>
    <row r="46" spans="2:21" x14ac:dyDescent="0.2">
      <c r="B46" s="69" t="s">
        <v>105</v>
      </c>
      <c r="C46" s="69"/>
      <c r="E46" s="146"/>
      <c r="F46" s="94"/>
    </row>
    <row r="47" spans="2:21" x14ac:dyDescent="0.2">
      <c r="B47" s="70" t="s">
        <v>206</v>
      </c>
      <c r="C47" s="70"/>
      <c r="E47" s="146"/>
      <c r="F47" s="94"/>
    </row>
    <row r="48" spans="2:21" x14ac:dyDescent="0.2">
      <c r="B48" s="69"/>
      <c r="C48" s="69"/>
      <c r="E48" s="146"/>
      <c r="F48" s="94"/>
    </row>
    <row r="49" spans="2:21" x14ac:dyDescent="0.2">
      <c r="B49" s="69" t="s">
        <v>424</v>
      </c>
      <c r="C49" s="69"/>
      <c r="E49" s="146"/>
      <c r="F49" s="94"/>
    </row>
    <row r="50" spans="2:21" x14ac:dyDescent="0.2">
      <c r="B50" s="70" t="s">
        <v>425</v>
      </c>
      <c r="C50" s="70"/>
      <c r="E50" s="146"/>
      <c r="F50" s="94"/>
    </row>
    <row r="51" spans="2:21" x14ac:dyDescent="0.2">
      <c r="B51" s="69" t="s">
        <v>207</v>
      </c>
      <c r="C51" s="69"/>
      <c r="E51" s="146"/>
      <c r="F51" s="94"/>
    </row>
    <row r="52" spans="2:21" x14ac:dyDescent="0.2">
      <c r="B52" s="70" t="s">
        <v>208</v>
      </c>
      <c r="C52" s="70"/>
      <c r="E52" s="146"/>
      <c r="F52" s="94"/>
    </row>
    <row r="53" spans="2:21" s="10" customFormat="1" ht="6" customHeight="1" x14ac:dyDescent="0.25">
      <c r="D53" s="174"/>
      <c r="F53" s="196"/>
      <c r="G53" s="194"/>
      <c r="H53" s="196"/>
      <c r="I53" s="196"/>
      <c r="J53" s="194"/>
      <c r="K53" s="199"/>
      <c r="L53" s="196"/>
      <c r="M53" s="196"/>
      <c r="N53" s="194"/>
      <c r="O53" s="199"/>
      <c r="P53" s="196"/>
      <c r="Q53" s="196"/>
      <c r="R53" s="195"/>
      <c r="S53" s="21"/>
      <c r="T53" s="21"/>
      <c r="U53" s="138"/>
    </row>
    <row r="58" spans="2:21" x14ac:dyDescent="0.2">
      <c r="B58" s="70"/>
      <c r="C58" s="70"/>
      <c r="E58" s="146"/>
      <c r="F58" s="94"/>
    </row>
    <row r="59" spans="2:21" x14ac:dyDescent="0.2">
      <c r="B59" s="70"/>
      <c r="C59" s="70"/>
      <c r="E59" s="146"/>
      <c r="F59" s="94"/>
    </row>
    <row r="60" spans="2:21" x14ac:dyDescent="0.2">
      <c r="B60" s="70"/>
      <c r="C60" s="70"/>
      <c r="E60" s="146"/>
      <c r="F60" s="94"/>
    </row>
    <row r="61" spans="2:21" x14ac:dyDescent="0.2">
      <c r="B61" s="70"/>
      <c r="C61" s="70"/>
      <c r="E61" s="146"/>
      <c r="F61" s="94"/>
    </row>
    <row r="62" spans="2:21" x14ac:dyDescent="0.2">
      <c r="B62" s="70"/>
      <c r="C62" s="70"/>
      <c r="E62" s="146"/>
      <c r="F62" s="94"/>
    </row>
    <row r="63" spans="2:21" x14ac:dyDescent="0.2">
      <c r="B63" s="70"/>
      <c r="C63" s="70"/>
      <c r="E63" s="146"/>
      <c r="F63" s="94"/>
    </row>
    <row r="64" spans="2:21" x14ac:dyDescent="0.2">
      <c r="B64" s="70"/>
      <c r="C64" s="70"/>
      <c r="E64" s="146"/>
      <c r="F64" s="94"/>
    </row>
    <row r="65" spans="2:19" x14ac:dyDescent="0.2">
      <c r="B65" s="70"/>
      <c r="C65" s="70"/>
      <c r="E65" s="146"/>
      <c r="F65" s="94"/>
    </row>
    <row r="66" spans="2:19" x14ac:dyDescent="0.2">
      <c r="F66" s="149"/>
      <c r="K66" s="123"/>
      <c r="L66" s="123"/>
      <c r="M66" s="123"/>
      <c r="N66" s="92"/>
      <c r="O66" s="50"/>
      <c r="P66" s="50"/>
      <c r="Q66" s="50"/>
      <c r="R66" s="92"/>
      <c r="S66" s="92"/>
    </row>
    <row r="67" spans="2:19" x14ac:dyDescent="0.2">
      <c r="F67" s="149"/>
      <c r="K67" s="123"/>
      <c r="L67" s="123"/>
      <c r="M67" s="123"/>
      <c r="N67" s="92"/>
      <c r="O67" s="123"/>
      <c r="P67" s="50"/>
      <c r="Q67" s="50"/>
      <c r="R67" s="92"/>
      <c r="S67" s="92"/>
    </row>
    <row r="68" spans="2:19" x14ac:dyDescent="0.2">
      <c r="F68" s="149"/>
      <c r="K68" s="123"/>
      <c r="L68" s="123"/>
      <c r="M68" s="123"/>
      <c r="N68" s="92"/>
      <c r="O68" s="123"/>
      <c r="P68" s="50"/>
      <c r="Q68" s="50"/>
      <c r="R68" s="92"/>
      <c r="S68" s="92"/>
    </row>
    <row r="69" spans="2:19" x14ac:dyDescent="0.2">
      <c r="F69" s="149"/>
      <c r="K69" s="123"/>
      <c r="L69" s="123"/>
      <c r="M69" s="123"/>
      <c r="N69" s="92"/>
      <c r="O69" s="123"/>
      <c r="P69" s="50"/>
      <c r="Q69" s="50"/>
      <c r="R69" s="92"/>
      <c r="S69" s="92"/>
    </row>
    <row r="70" spans="2:19" x14ac:dyDescent="0.2">
      <c r="F70" s="149"/>
      <c r="K70" s="123"/>
      <c r="L70" s="123"/>
      <c r="M70" s="123"/>
      <c r="N70" s="92"/>
      <c r="O70" s="50"/>
      <c r="P70" s="50"/>
      <c r="Q70" s="50"/>
      <c r="R70" s="92"/>
      <c r="S70" s="92"/>
    </row>
    <row r="71" spans="2:19" x14ac:dyDescent="0.2">
      <c r="F71" s="149"/>
      <c r="K71" s="123"/>
      <c r="L71" s="123"/>
      <c r="M71" s="123"/>
      <c r="N71" s="92"/>
      <c r="O71" s="123"/>
      <c r="P71" s="50"/>
      <c r="Q71" s="50"/>
      <c r="R71" s="92"/>
      <c r="S71" s="92"/>
    </row>
    <row r="72" spans="2:19" x14ac:dyDescent="0.2">
      <c r="F72" s="149"/>
      <c r="P72" s="145"/>
      <c r="Q72" s="145"/>
      <c r="R72" s="92"/>
      <c r="S72" s="92"/>
    </row>
    <row r="73" spans="2:19" ht="15" customHeight="1" x14ac:dyDescent="0.2"/>
  </sheetData>
  <sheetProtection algorithmName="SHA-512" hashValue="nyLeOdB4DCbzV3rXCThDHpV1caVanipCfUz6LToi2ZLM12IvmltmG9Ayy0TMI4anwwuDcvpei91SQe1o32Q3ww==" saltValue="DQimfKe7WtAhU51OAKNzIA==" spinCount="100000" sheet="1" objects="1" scenarios="1"/>
  <mergeCells count="5">
    <mergeCell ref="B1:T1"/>
    <mergeCell ref="B2:T2"/>
    <mergeCell ref="H4:J4"/>
    <mergeCell ref="L4:N4"/>
    <mergeCell ref="P4:R4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D55"/>
  <sheetViews>
    <sheetView tabSelected="1" view="pageBreakPreview" zoomScale="90" zoomScaleNormal="70" zoomScaleSheetLayoutView="90" workbookViewId="0">
      <selection activeCell="T40" sqref="T40"/>
    </sheetView>
  </sheetViews>
  <sheetFormatPr defaultColWidth="9.42578125" defaultRowHeight="12.75" x14ac:dyDescent="0.2"/>
  <cols>
    <col min="1" max="1" width="6.5703125" style="94" customWidth="1"/>
    <col min="2" max="2" width="2" style="94" customWidth="1"/>
    <col min="3" max="3" width="27.5703125" style="94" customWidth="1"/>
    <col min="4" max="4" width="13.5703125" style="94" hidden="1" customWidth="1"/>
    <col min="5" max="5" width="19.5703125" style="146" customWidth="1"/>
    <col min="6" max="6" width="2" style="94" customWidth="1"/>
    <col min="7" max="9" width="13.5703125" style="94" customWidth="1"/>
    <col min="10" max="10" width="2" style="94" customWidth="1"/>
    <col min="11" max="13" width="13.5703125" style="94" customWidth="1"/>
    <col min="14" max="14" width="15" style="94" bestFit="1" customWidth="1"/>
    <col min="15" max="16" width="14.5703125" style="94" bestFit="1" customWidth="1"/>
    <col min="17" max="18" width="2" style="94" customWidth="1"/>
    <col min="19" max="19" width="14.42578125" style="94" bestFit="1" customWidth="1"/>
    <col min="20" max="24" width="9.42578125" style="94"/>
    <col min="25" max="25" width="16.85546875" style="94" customWidth="1"/>
    <col min="26" max="27" width="11.140625" style="94" bestFit="1" customWidth="1"/>
    <col min="28" max="16384" width="9.42578125" style="94"/>
  </cols>
  <sheetData>
    <row r="1" spans="2:30" s="10" customFormat="1" ht="15" customHeight="1" x14ac:dyDescent="0.25">
      <c r="B1" s="336" t="s">
        <v>215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</row>
    <row r="2" spans="2:30" s="10" customFormat="1" ht="15" customHeight="1" x14ac:dyDescent="0.25">
      <c r="B2" s="342" t="s">
        <v>222</v>
      </c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</row>
    <row r="3" spans="2:30" ht="7.35" customHeight="1" thickBot="1" x14ac:dyDescent="0.25">
      <c r="B3" s="298"/>
      <c r="C3" s="298"/>
      <c r="E3" s="299"/>
      <c r="F3" s="298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</row>
    <row r="4" spans="2:30" s="10" customFormat="1" ht="39.75" customHeight="1" x14ac:dyDescent="0.25">
      <c r="B4" s="324"/>
      <c r="C4" s="312" t="s">
        <v>73</v>
      </c>
      <c r="D4" s="313" t="s">
        <v>229</v>
      </c>
      <c r="E4" s="313" t="s">
        <v>228</v>
      </c>
      <c r="F4" s="312"/>
      <c r="G4" s="338" t="s">
        <v>212</v>
      </c>
      <c r="H4" s="338"/>
      <c r="I4" s="338"/>
      <c r="J4" s="315"/>
      <c r="K4" s="340" t="s">
        <v>213</v>
      </c>
      <c r="L4" s="340"/>
      <c r="M4" s="340"/>
      <c r="N4" s="339" t="s">
        <v>214</v>
      </c>
      <c r="O4" s="339"/>
      <c r="P4" s="339"/>
      <c r="Q4" s="325"/>
    </row>
    <row r="5" spans="2:30" s="10" customFormat="1" x14ac:dyDescent="0.25">
      <c r="B5" s="302"/>
      <c r="C5" s="302"/>
      <c r="D5" s="302"/>
      <c r="E5" s="297"/>
      <c r="F5" s="303"/>
      <c r="G5" s="323"/>
      <c r="H5" s="323"/>
      <c r="I5" s="323"/>
      <c r="J5" s="303"/>
      <c r="K5" s="303"/>
      <c r="L5" s="303"/>
      <c r="M5" s="303"/>
      <c r="N5" s="302"/>
      <c r="O5" s="302"/>
      <c r="P5" s="302"/>
      <c r="Q5" s="303"/>
    </row>
    <row r="6" spans="2:30" s="10" customFormat="1" x14ac:dyDescent="0.25">
      <c r="B6" s="302"/>
      <c r="C6" s="302"/>
      <c r="D6" s="302"/>
      <c r="E6" s="297"/>
      <c r="F6" s="303"/>
      <c r="G6" s="323"/>
      <c r="H6" s="323"/>
      <c r="I6" s="323"/>
      <c r="J6" s="303"/>
      <c r="K6" s="303"/>
      <c r="L6" s="303"/>
      <c r="M6" s="303"/>
      <c r="N6" s="302"/>
      <c r="O6" s="302"/>
      <c r="P6" s="302"/>
      <c r="Q6" s="303"/>
    </row>
    <row r="7" spans="2:30" s="133" customFormat="1" ht="17.25" customHeight="1" thickBot="1" x14ac:dyDescent="0.3">
      <c r="B7" s="308"/>
      <c r="C7" s="307"/>
      <c r="D7" s="307"/>
      <c r="E7" s="310">
        <v>2024</v>
      </c>
      <c r="F7" s="308"/>
      <c r="G7" s="310">
        <v>2022</v>
      </c>
      <c r="H7" s="310">
        <v>2023</v>
      </c>
      <c r="I7" s="310">
        <v>2025</v>
      </c>
      <c r="J7" s="311"/>
      <c r="K7" s="310">
        <v>2022</v>
      </c>
      <c r="L7" s="310">
        <v>2023</v>
      </c>
      <c r="M7" s="310">
        <v>2025</v>
      </c>
      <c r="N7" s="310">
        <v>2022</v>
      </c>
      <c r="O7" s="310">
        <v>2023</v>
      </c>
      <c r="P7" s="310">
        <v>2025</v>
      </c>
      <c r="Q7" s="311"/>
    </row>
    <row r="8" spans="2:30" s="10" customFormat="1" ht="15" customHeight="1" x14ac:dyDescent="0.25">
      <c r="B8" s="13"/>
      <c r="C8" s="13" t="s">
        <v>60</v>
      </c>
      <c r="D8" s="172"/>
      <c r="E8" s="57">
        <v>34058.699999999997</v>
      </c>
      <c r="F8" s="202"/>
      <c r="G8" s="57">
        <v>61623</v>
      </c>
      <c r="H8" s="57">
        <v>77727</v>
      </c>
      <c r="I8" s="131">
        <f>SUM('Jadual 1'!I8)</f>
        <v>96549</v>
      </c>
      <c r="J8" s="51"/>
      <c r="K8" s="57">
        <v>156361</v>
      </c>
      <c r="L8" s="57">
        <v>203667.43415795517</v>
      </c>
      <c r="M8" s="131">
        <f>'Jadual 1'!M8</f>
        <v>281876</v>
      </c>
      <c r="N8" s="57">
        <v>2377447.1741768532</v>
      </c>
      <c r="O8" s="57">
        <v>2518304.5925817885</v>
      </c>
      <c r="P8" s="131">
        <f>'Jadual 1'!Q8</f>
        <v>3209508.07613524</v>
      </c>
      <c r="Q8" s="57"/>
      <c r="S8" s="140"/>
      <c r="T8" s="140"/>
      <c r="U8" s="140"/>
      <c r="V8" s="140"/>
      <c r="W8" s="140"/>
      <c r="X8" s="140"/>
      <c r="Y8" s="140"/>
      <c r="Z8" s="140"/>
      <c r="AA8" s="140"/>
    </row>
    <row r="9" spans="2:30" s="10" customFormat="1" ht="15" customHeight="1" x14ac:dyDescent="0.25">
      <c r="B9" s="7"/>
      <c r="C9" s="159" t="s">
        <v>0</v>
      </c>
      <c r="D9" s="175">
        <v>1</v>
      </c>
      <c r="E9" s="57">
        <v>4186.3</v>
      </c>
      <c r="F9" s="186"/>
      <c r="G9" s="57">
        <v>8266</v>
      </c>
      <c r="H9" s="57">
        <v>12671</v>
      </c>
      <c r="I9" s="131">
        <f>SUM(I10:I19)</f>
        <v>13630</v>
      </c>
      <c r="J9" s="51"/>
      <c r="K9" s="57">
        <v>22423</v>
      </c>
      <c r="L9" s="57">
        <v>35416.770825636908</v>
      </c>
      <c r="M9" s="131">
        <f>SUM(M10:M19)</f>
        <v>44525</v>
      </c>
      <c r="N9" s="57">
        <v>301857.05453018018</v>
      </c>
      <c r="O9" s="57">
        <v>410999.20976965781</v>
      </c>
      <c r="P9" s="131">
        <f>SUM(P10:P19)</f>
        <v>475767.06154120743</v>
      </c>
      <c r="Q9" s="57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</row>
    <row r="10" spans="2:30" ht="15" customHeight="1" x14ac:dyDescent="0.2">
      <c r="B10" s="95"/>
      <c r="C10" s="160" t="s">
        <v>1</v>
      </c>
      <c r="D10" s="170" t="s">
        <v>230</v>
      </c>
      <c r="E10" s="20">
        <v>510.4</v>
      </c>
      <c r="F10" s="203"/>
      <c r="G10" s="49">
        <v>1323</v>
      </c>
      <c r="H10" s="49">
        <v>1482</v>
      </c>
      <c r="I10" s="49">
        <f>'Jadual 2.1'!J10+'Jadual 3.1'!J10</f>
        <v>1461</v>
      </c>
      <c r="J10" s="176"/>
      <c r="K10" s="49">
        <v>2981</v>
      </c>
      <c r="L10" s="49">
        <v>4376.6011131725418</v>
      </c>
      <c r="M10" s="49">
        <f>'Jadual 2.1'!N10+'Jadual 3.1'!N10</f>
        <v>4732</v>
      </c>
      <c r="N10" s="49">
        <v>68953.033753120006</v>
      </c>
      <c r="O10" s="49">
        <v>74760.888611064496</v>
      </c>
      <c r="P10" s="124">
        <f>'Jadual 2.1'!R10+'Jadual 3.1'!R10</f>
        <v>48862.3</v>
      </c>
      <c r="Q10" s="22"/>
      <c r="R10" s="136"/>
      <c r="S10" s="137"/>
    </row>
    <row r="11" spans="2:30" ht="15" customHeight="1" x14ac:dyDescent="0.2">
      <c r="B11" s="95"/>
      <c r="C11" s="161" t="s">
        <v>106</v>
      </c>
      <c r="D11" s="170" t="s">
        <v>231</v>
      </c>
      <c r="E11" s="20">
        <v>1800</v>
      </c>
      <c r="F11" s="203"/>
      <c r="G11" s="49">
        <v>3168</v>
      </c>
      <c r="H11" s="49">
        <v>5858</v>
      </c>
      <c r="I11" s="49">
        <f>'Jadual 2.1'!J11+'Jadual 3.1'!J11</f>
        <v>6412</v>
      </c>
      <c r="J11" s="176"/>
      <c r="K11" s="49">
        <v>8493</v>
      </c>
      <c r="L11" s="49">
        <v>16530.235338785587</v>
      </c>
      <c r="M11" s="49">
        <f>'Jadual 2.1'!N11+'Jadual 3.1'!N11</f>
        <v>24889</v>
      </c>
      <c r="N11" s="49">
        <v>126250.55108947643</v>
      </c>
      <c r="O11" s="49">
        <v>207559.15335690032</v>
      </c>
      <c r="P11" s="124">
        <f>'Jadual 2.1'!R11+'Jadual 3.1'!R11</f>
        <v>261119.4913856209</v>
      </c>
      <c r="Q11" s="22"/>
      <c r="R11" s="136"/>
      <c r="S11" s="137"/>
    </row>
    <row r="12" spans="2:30" ht="15" customHeight="1" x14ac:dyDescent="0.2">
      <c r="C12" s="161" t="s">
        <v>2</v>
      </c>
      <c r="D12" s="170" t="s">
        <v>232</v>
      </c>
      <c r="E12" s="20">
        <v>333.8</v>
      </c>
      <c r="F12" s="203"/>
      <c r="G12" s="49">
        <v>1102</v>
      </c>
      <c r="H12" s="49">
        <v>1318</v>
      </c>
      <c r="I12" s="49">
        <f>'Jadual 2.1'!J12+'Jadual 3.1'!J12</f>
        <v>868</v>
      </c>
      <c r="J12" s="23"/>
      <c r="K12" s="49">
        <v>3023</v>
      </c>
      <c r="L12" s="49">
        <v>3683.7096774193551</v>
      </c>
      <c r="M12" s="49">
        <f>'Jadual 2.1'!N12+'Jadual 3.1'!N12</f>
        <v>2188</v>
      </c>
      <c r="N12" s="49">
        <v>30432.824452382752</v>
      </c>
      <c r="O12" s="49">
        <v>25399.281262707256</v>
      </c>
      <c r="P12" s="124">
        <f>'Jadual 2.1'!R12+'Jadual 3.1'!R12</f>
        <v>25535.847224642857</v>
      </c>
      <c r="Q12" s="22"/>
      <c r="R12" s="136"/>
      <c r="S12" s="137"/>
    </row>
    <row r="13" spans="2:30" ht="15" customHeight="1" x14ac:dyDescent="0.2">
      <c r="C13" s="162" t="s">
        <v>3</v>
      </c>
      <c r="D13" s="170" t="s">
        <v>233</v>
      </c>
      <c r="E13" s="20">
        <v>233.8</v>
      </c>
      <c r="F13" s="176"/>
      <c r="G13" s="49">
        <v>429</v>
      </c>
      <c r="H13" s="49">
        <v>767</v>
      </c>
      <c r="I13" s="49">
        <f>'Jadual 2.1'!J13+'Jadual 3.1'!J13</f>
        <v>1200</v>
      </c>
      <c r="J13" s="23"/>
      <c r="K13" s="49">
        <v>1218</v>
      </c>
      <c r="L13" s="49">
        <v>1984.0126582278481</v>
      </c>
      <c r="M13" s="49">
        <f>'Jadual 2.1'!N13+'Jadual 3.1'!N13</f>
        <v>3722</v>
      </c>
      <c r="N13" s="49">
        <v>16967.797433377833</v>
      </c>
      <c r="O13" s="49">
        <v>20678.055716331484</v>
      </c>
      <c r="P13" s="124">
        <f>'Jadual 2.1'!R13+'Jadual 3.1'!R13</f>
        <v>38820.652727272725</v>
      </c>
      <c r="Q13" s="22"/>
      <c r="R13" s="136"/>
      <c r="S13" s="137"/>
    </row>
    <row r="14" spans="2:30" ht="15" customHeight="1" x14ac:dyDescent="0.2">
      <c r="C14" s="162" t="s">
        <v>4</v>
      </c>
      <c r="D14" s="170" t="s">
        <v>235</v>
      </c>
      <c r="E14" s="20">
        <v>81.099999999999994</v>
      </c>
      <c r="F14" s="176"/>
      <c r="G14" s="49">
        <v>130</v>
      </c>
      <c r="H14" s="49">
        <v>171</v>
      </c>
      <c r="I14" s="49">
        <f>'Jadual 2.1'!J14+'Jadual 3.1'!J14</f>
        <v>176</v>
      </c>
      <c r="J14" s="23"/>
      <c r="K14" s="49">
        <v>345</v>
      </c>
      <c r="L14" s="49">
        <v>504.21052631578948</v>
      </c>
      <c r="M14" s="49">
        <f>'Jadual 2.1'!N14+'Jadual 3.1'!N14</f>
        <v>302</v>
      </c>
      <c r="N14" s="49">
        <v>3364.9255539370665</v>
      </c>
      <c r="O14" s="49">
        <v>3785.6013064805265</v>
      </c>
      <c r="P14" s="124">
        <f>'Jadual 2.1'!R14+'Jadual 3.1'!R14</f>
        <v>4183.2839999999997</v>
      </c>
      <c r="Q14" s="22"/>
      <c r="R14" s="136"/>
      <c r="S14" s="137"/>
    </row>
    <row r="15" spans="2:30" ht="15" customHeight="1" x14ac:dyDescent="0.2">
      <c r="C15" s="162" t="s">
        <v>5</v>
      </c>
      <c r="D15" s="170" t="s">
        <v>236</v>
      </c>
      <c r="E15" s="20">
        <v>323.3</v>
      </c>
      <c r="F15" s="176"/>
      <c r="G15" s="49">
        <v>664</v>
      </c>
      <c r="H15" s="49">
        <v>639</v>
      </c>
      <c r="I15" s="49">
        <f>'Jadual 2.1'!J15+'Jadual 3.1'!J15</f>
        <v>789</v>
      </c>
      <c r="J15" s="23"/>
      <c r="K15" s="49">
        <v>1729</v>
      </c>
      <c r="L15" s="49">
        <v>1651</v>
      </c>
      <c r="M15" s="49">
        <f>'Jadual 2.1'!N15+'Jadual 3.1'!N15</f>
        <v>1975</v>
      </c>
      <c r="N15" s="49">
        <v>12910.792937282111</v>
      </c>
      <c r="O15" s="49">
        <v>16126.244262890323</v>
      </c>
      <c r="P15" s="124">
        <f>'Jadual 2.1'!R15+'Jadual 3.1'!R15</f>
        <v>23030.294999999998</v>
      </c>
      <c r="Q15" s="22"/>
      <c r="R15" s="136"/>
      <c r="S15" s="137"/>
    </row>
    <row r="16" spans="2:30" ht="15" customHeight="1" x14ac:dyDescent="0.2">
      <c r="C16" s="162" t="s">
        <v>108</v>
      </c>
      <c r="D16" s="170" t="s">
        <v>237</v>
      </c>
      <c r="E16" s="20">
        <v>177.9</v>
      </c>
      <c r="F16" s="176"/>
      <c r="G16" s="49">
        <v>209</v>
      </c>
      <c r="H16" s="49">
        <v>712</v>
      </c>
      <c r="I16" s="49">
        <f>'Jadual 2.1'!J16+'Jadual 3.1'!J16</f>
        <v>713</v>
      </c>
      <c r="J16" s="23"/>
      <c r="K16" s="49">
        <v>633</v>
      </c>
      <c r="L16" s="49">
        <v>1785</v>
      </c>
      <c r="M16" s="49">
        <f>'Jadual 2.1'!N16+'Jadual 3.1'!N16</f>
        <v>1896</v>
      </c>
      <c r="N16" s="49">
        <v>9587.1120313600004</v>
      </c>
      <c r="O16" s="49">
        <v>15751.148953650254</v>
      </c>
      <c r="P16" s="124">
        <f>'Jadual 2.1'!R16+'Jadual 3.1'!R16</f>
        <v>19754.786</v>
      </c>
      <c r="Q16" s="22"/>
      <c r="R16" s="136"/>
      <c r="S16" s="137"/>
    </row>
    <row r="17" spans="2:19" ht="15" customHeight="1" x14ac:dyDescent="0.2">
      <c r="C17" s="162" t="s">
        <v>6</v>
      </c>
      <c r="D17" s="170" t="s">
        <v>238</v>
      </c>
      <c r="E17" s="20">
        <v>205.1</v>
      </c>
      <c r="F17" s="176"/>
      <c r="G17" s="49">
        <v>442</v>
      </c>
      <c r="H17" s="49">
        <v>302</v>
      </c>
      <c r="I17" s="49">
        <f>'Jadual 2.1'!J17+'Jadual 3.1'!J17</f>
        <v>652</v>
      </c>
      <c r="J17" s="23"/>
      <c r="K17" s="49">
        <v>1808</v>
      </c>
      <c r="L17" s="49">
        <v>822.67346938775518</v>
      </c>
      <c r="M17" s="49">
        <f>'Jadual 2.1'!N17+'Jadual 3.1'!N17</f>
        <v>1607</v>
      </c>
      <c r="N17" s="49">
        <v>14065.136839751249</v>
      </c>
      <c r="O17" s="49">
        <v>7587.5784031914336</v>
      </c>
      <c r="P17" s="124">
        <f>'Jadual 2.1'!R17+'Jadual 3.1'!R17</f>
        <v>19440.093000000001</v>
      </c>
      <c r="Q17" s="22"/>
      <c r="R17" s="136"/>
    </row>
    <row r="18" spans="2:19" ht="15" customHeight="1" x14ac:dyDescent="0.2">
      <c r="C18" s="162" t="s">
        <v>107</v>
      </c>
      <c r="D18" s="170" t="s">
        <v>234</v>
      </c>
      <c r="E18" s="20">
        <v>351.4</v>
      </c>
      <c r="F18" s="176"/>
      <c r="G18" s="49">
        <v>661</v>
      </c>
      <c r="H18" s="49">
        <v>1277</v>
      </c>
      <c r="I18" s="49">
        <f>'Jadual 2.1'!J18+'Jadual 3.1'!J18</f>
        <v>998</v>
      </c>
      <c r="J18" s="23"/>
      <c r="K18" s="49">
        <v>1913</v>
      </c>
      <c r="L18" s="49">
        <v>3756.1428571428569</v>
      </c>
      <c r="M18" s="49">
        <f>'Jadual 2.1'!N18+'Jadual 3.1'!N18</f>
        <v>2334</v>
      </c>
      <c r="N18" s="49">
        <v>17629.761084952184</v>
      </c>
      <c r="O18" s="49">
        <v>37427.832658346524</v>
      </c>
      <c r="P18" s="124">
        <f>'Jadual 2.1'!R18+'Jadual 3.1'!R18</f>
        <v>25748.236203670942</v>
      </c>
      <c r="Q18" s="22"/>
      <c r="R18" s="136"/>
      <c r="S18" s="137"/>
    </row>
    <row r="19" spans="2:19" ht="15" customHeight="1" x14ac:dyDescent="0.2">
      <c r="C19" s="162" t="s">
        <v>67</v>
      </c>
      <c r="D19" s="170" t="s">
        <v>239</v>
      </c>
      <c r="E19" s="20">
        <v>169.5</v>
      </c>
      <c r="F19" s="176"/>
      <c r="G19" s="49">
        <v>138</v>
      </c>
      <c r="H19" s="49">
        <v>145</v>
      </c>
      <c r="I19" s="49">
        <f>'Jadual 2.1'!J19+'Jadual 3.1'!J19</f>
        <v>361</v>
      </c>
      <c r="J19" s="23"/>
      <c r="K19" s="49">
        <v>280</v>
      </c>
      <c r="L19" s="49">
        <v>323.18518518518522</v>
      </c>
      <c r="M19" s="49">
        <f>'Jadual 2.1'!N19+'Jadual 3.1'!N19</f>
        <v>880</v>
      </c>
      <c r="N19" s="49">
        <v>1695.1193545405217</v>
      </c>
      <c r="O19" s="49">
        <v>1923.4252380952385</v>
      </c>
      <c r="P19" s="124">
        <f>'Jadual 2.1'!R19+'Jadual 3.1'!R19</f>
        <v>9272.0759999999991</v>
      </c>
      <c r="Q19" s="22"/>
      <c r="R19" s="136"/>
      <c r="S19" s="137"/>
    </row>
    <row r="20" spans="2:19" s="10" customFormat="1" ht="7.5" customHeight="1" x14ac:dyDescent="0.25">
      <c r="D20" s="170" t="s">
        <v>240</v>
      </c>
      <c r="E20" s="21"/>
      <c r="F20" s="176"/>
      <c r="G20" s="21"/>
      <c r="H20" s="21"/>
      <c r="I20" s="49"/>
      <c r="J20" s="23"/>
      <c r="K20" s="21"/>
      <c r="L20" s="21"/>
      <c r="M20" s="49"/>
      <c r="N20" s="21"/>
      <c r="O20" s="21"/>
      <c r="P20" s="124"/>
      <c r="Q20" s="21"/>
      <c r="R20" s="138"/>
      <c r="S20" s="139"/>
    </row>
    <row r="21" spans="2:19" s="10" customFormat="1" ht="15" customHeight="1" x14ac:dyDescent="0.25">
      <c r="B21" s="7"/>
      <c r="C21" s="159" t="s">
        <v>109</v>
      </c>
      <c r="D21" s="175">
        <v>2</v>
      </c>
      <c r="E21" s="90">
        <v>2217.6</v>
      </c>
      <c r="F21" s="186"/>
      <c r="G21" s="90">
        <v>3846</v>
      </c>
      <c r="H21" s="90">
        <v>6291</v>
      </c>
      <c r="I21" s="131">
        <f>SUM(I22:I33)</f>
        <v>9652</v>
      </c>
      <c r="J21" s="106"/>
      <c r="K21" s="90">
        <v>9374</v>
      </c>
      <c r="L21" s="90">
        <v>15234.532704402516</v>
      </c>
      <c r="M21" s="131">
        <f>SUM(M22:M33)</f>
        <v>26050</v>
      </c>
      <c r="N21" s="90">
        <v>111907.18624788613</v>
      </c>
      <c r="O21" s="90">
        <v>140605.30502910679</v>
      </c>
      <c r="P21" s="131">
        <f>'Jadual 2.1'!R21+'Jadual 3.1'!R21</f>
        <v>218392.91745108223</v>
      </c>
      <c r="Q21" s="90"/>
      <c r="R21" s="138"/>
      <c r="S21" s="139"/>
    </row>
    <row r="22" spans="2:19" s="10" customFormat="1" ht="15" customHeight="1" x14ac:dyDescent="0.25">
      <c r="C22" s="163" t="s">
        <v>110</v>
      </c>
      <c r="D22" s="170" t="s">
        <v>241</v>
      </c>
      <c r="E22" s="21">
        <v>148.1</v>
      </c>
      <c r="F22" s="176"/>
      <c r="G22" s="49">
        <v>350</v>
      </c>
      <c r="H22" s="49">
        <v>706</v>
      </c>
      <c r="I22" s="49">
        <f>'Jadual 2.1'!J22+'Jadual 3.1'!J22</f>
        <v>619</v>
      </c>
      <c r="J22" s="23"/>
      <c r="K22" s="49">
        <v>882</v>
      </c>
      <c r="L22" s="49">
        <v>1780.2327044025158</v>
      </c>
      <c r="M22" s="49">
        <f>'Jadual 2.1'!N22+'Jadual 3.1'!N22</f>
        <v>1899</v>
      </c>
      <c r="N22" s="49">
        <v>8426.9333134485059</v>
      </c>
      <c r="O22" s="49">
        <v>16200.188733081321</v>
      </c>
      <c r="P22" s="124">
        <f>'Jadual 2.1'!R22+'Jadual 3.1'!R22</f>
        <v>22772.057220779221</v>
      </c>
      <c r="Q22" s="21"/>
      <c r="R22" s="138"/>
      <c r="S22" s="139"/>
    </row>
    <row r="23" spans="2:19" s="10" customFormat="1" ht="15" customHeight="1" x14ac:dyDescent="0.25">
      <c r="C23" s="163" t="s">
        <v>111</v>
      </c>
      <c r="D23" s="170" t="s">
        <v>242</v>
      </c>
      <c r="E23" s="21">
        <v>45.6</v>
      </c>
      <c r="F23" s="176"/>
      <c r="G23" s="49">
        <v>266</v>
      </c>
      <c r="H23" s="49">
        <v>127</v>
      </c>
      <c r="I23" s="49">
        <f>'Jadual 2.1'!J23+'Jadual 3.1'!J23</f>
        <v>358</v>
      </c>
      <c r="J23" s="23"/>
      <c r="K23" s="49">
        <v>616</v>
      </c>
      <c r="L23" s="49">
        <v>283</v>
      </c>
      <c r="M23" s="49">
        <f>'Jadual 2.1'!N23+'Jadual 3.1'!N23</f>
        <v>1229</v>
      </c>
      <c r="N23" s="49">
        <v>11278.733294725811</v>
      </c>
      <c r="O23" s="49">
        <v>1246.8979013636365</v>
      </c>
      <c r="P23" s="124">
        <f>'Jadual 2.1'!R23+'Jadual 3.1'!R23</f>
        <v>8165.5725454545445</v>
      </c>
      <c r="Q23" s="21"/>
      <c r="R23" s="138"/>
      <c r="S23" s="139"/>
    </row>
    <row r="24" spans="2:19" s="10" customFormat="1" ht="15" customHeight="1" x14ac:dyDescent="0.25">
      <c r="C24" s="163" t="s">
        <v>112</v>
      </c>
      <c r="D24" s="170" t="s">
        <v>243</v>
      </c>
      <c r="E24" s="21">
        <v>381.8</v>
      </c>
      <c r="F24" s="176"/>
      <c r="G24" s="49">
        <v>512</v>
      </c>
      <c r="H24" s="49">
        <v>1381</v>
      </c>
      <c r="I24" s="49">
        <f>'Jadual 2.1'!J24+'Jadual 3.1'!J24</f>
        <v>1439</v>
      </c>
      <c r="J24" s="23"/>
      <c r="K24" s="49">
        <v>1165</v>
      </c>
      <c r="L24" s="49">
        <v>3115.5</v>
      </c>
      <c r="M24" s="49">
        <f>'Jadual 2.1'!N24+'Jadual 3.1'!N24</f>
        <v>4492</v>
      </c>
      <c r="N24" s="49">
        <v>13004.208453884396</v>
      </c>
      <c r="O24" s="49">
        <v>30813.475516666673</v>
      </c>
      <c r="P24" s="124">
        <f>'Jadual 2.1'!R24+'Jadual 3.1'!R24</f>
        <v>38967.5622</v>
      </c>
      <c r="Q24" s="21"/>
      <c r="R24" s="138"/>
      <c r="S24" s="139"/>
    </row>
    <row r="25" spans="2:19" s="10" customFormat="1" ht="15" customHeight="1" x14ac:dyDescent="0.25">
      <c r="C25" s="163" t="s">
        <v>113</v>
      </c>
      <c r="D25" s="170" t="s">
        <v>244</v>
      </c>
      <c r="E25" s="21">
        <v>571.4</v>
      </c>
      <c r="F25" s="176"/>
      <c r="G25" s="49">
        <v>355</v>
      </c>
      <c r="H25" s="49">
        <v>765</v>
      </c>
      <c r="I25" s="49">
        <f>'Jadual 2.1'!J25+'Jadual 3.1'!J25</f>
        <v>2482</v>
      </c>
      <c r="J25" s="23"/>
      <c r="K25" s="49">
        <v>871</v>
      </c>
      <c r="L25" s="49">
        <v>2254</v>
      </c>
      <c r="M25" s="49">
        <f>'Jadual 2.1'!N25+'Jadual 3.1'!N25</f>
        <v>5557</v>
      </c>
      <c r="N25" s="49">
        <v>8738.6913544828094</v>
      </c>
      <c r="O25" s="49">
        <v>16196.205339986396</v>
      </c>
      <c r="P25" s="124">
        <f>'Jadual 2.1'!R25+'Jadual 3.1'!R25</f>
        <v>58221.141333333333</v>
      </c>
      <c r="Q25" s="21"/>
      <c r="R25" s="138"/>
      <c r="S25" s="139"/>
    </row>
    <row r="26" spans="2:19" s="10" customFormat="1" ht="15" customHeight="1" x14ac:dyDescent="0.25">
      <c r="C26" s="163" t="s">
        <v>114</v>
      </c>
      <c r="D26" s="171" t="s">
        <v>245</v>
      </c>
      <c r="E26" s="21">
        <v>253.4</v>
      </c>
      <c r="F26" s="176"/>
      <c r="G26" s="49">
        <v>645</v>
      </c>
      <c r="H26" s="49">
        <v>809</v>
      </c>
      <c r="I26" s="49">
        <f>'Jadual 2.1'!J26+'Jadual 3.1'!J26</f>
        <v>1091</v>
      </c>
      <c r="J26" s="23"/>
      <c r="K26" s="49">
        <v>1622</v>
      </c>
      <c r="L26" s="49">
        <v>1702</v>
      </c>
      <c r="M26" s="49">
        <f>'Jadual 2.1'!N26+'Jadual 3.1'!N26</f>
        <v>3006</v>
      </c>
      <c r="N26" s="49">
        <v>17795.872105119659</v>
      </c>
      <c r="O26" s="49">
        <v>14068.460040052629</v>
      </c>
      <c r="P26" s="124">
        <f>'Jadual 2.1'!R26+'Jadual 3.1'!R26</f>
        <v>26849.999000000003</v>
      </c>
      <c r="Q26" s="21"/>
      <c r="R26" s="138"/>
      <c r="S26" s="139"/>
    </row>
    <row r="27" spans="2:19" s="10" customFormat="1" ht="15" customHeight="1" x14ac:dyDescent="0.25">
      <c r="C27" s="163" t="s">
        <v>115</v>
      </c>
      <c r="D27" s="174" t="s">
        <v>246</v>
      </c>
      <c r="E27" s="21">
        <v>352.2</v>
      </c>
      <c r="F27" s="176"/>
      <c r="G27" s="49">
        <v>581</v>
      </c>
      <c r="H27" s="49">
        <v>909</v>
      </c>
      <c r="I27" s="49">
        <f>'Jadual 2.1'!J27+'Jadual 3.1'!J27</f>
        <v>1159</v>
      </c>
      <c r="J27" s="23"/>
      <c r="K27" s="49">
        <v>1384</v>
      </c>
      <c r="L27" s="49">
        <v>1992</v>
      </c>
      <c r="M27" s="49">
        <f>'Jadual 2.1'!N27+'Jadual 3.1'!N27</f>
        <v>2775</v>
      </c>
      <c r="N27" s="49">
        <v>19385.047507109713</v>
      </c>
      <c r="O27" s="49">
        <v>21428.230435068861</v>
      </c>
      <c r="P27" s="124">
        <f>'Jadual 2.1'!R27+'Jadual 3.1'!R27</f>
        <v>25880.538</v>
      </c>
      <c r="Q27" s="21"/>
      <c r="R27" s="138"/>
      <c r="S27" s="139"/>
    </row>
    <row r="28" spans="2:19" s="10" customFormat="1" ht="15" customHeight="1" x14ac:dyDescent="0.25">
      <c r="C28" s="163" t="s">
        <v>116</v>
      </c>
      <c r="D28" s="174" t="s">
        <v>247</v>
      </c>
      <c r="E28" s="21">
        <v>99.9</v>
      </c>
      <c r="F28" s="176"/>
      <c r="G28" s="49">
        <v>254</v>
      </c>
      <c r="H28" s="49">
        <v>310</v>
      </c>
      <c r="I28" s="49">
        <f>'Jadual 2.1'!J28+'Jadual 3.1'!J28</f>
        <v>356</v>
      </c>
      <c r="J28" s="23"/>
      <c r="K28" s="49">
        <v>706</v>
      </c>
      <c r="L28" s="49">
        <v>696</v>
      </c>
      <c r="M28" s="49">
        <f>'Jadual 2.1'!N28+'Jadual 3.1'!N28</f>
        <v>782</v>
      </c>
      <c r="N28" s="49">
        <v>10011.831298831374</v>
      </c>
      <c r="O28" s="49">
        <v>6588.4860738807765</v>
      </c>
      <c r="P28" s="124">
        <f>'Jadual 2.1'!R28+'Jadual 3.1'!R28</f>
        <v>6200.192</v>
      </c>
      <c r="Q28" s="21"/>
      <c r="R28" s="138"/>
      <c r="S28" s="139"/>
    </row>
    <row r="29" spans="2:19" s="10" customFormat="1" ht="15" customHeight="1" x14ac:dyDescent="0.25">
      <c r="C29" s="163" t="s">
        <v>117</v>
      </c>
      <c r="D29" s="174" t="s">
        <v>248</v>
      </c>
      <c r="E29" s="21">
        <v>67.7</v>
      </c>
      <c r="F29" s="176"/>
      <c r="G29" s="49">
        <v>201</v>
      </c>
      <c r="H29" s="49">
        <v>259</v>
      </c>
      <c r="I29" s="49">
        <f>'Jadual 2.1'!J29+'Jadual 3.1'!J29</f>
        <v>489</v>
      </c>
      <c r="J29" s="23"/>
      <c r="K29" s="49">
        <v>401</v>
      </c>
      <c r="L29" s="49">
        <v>586</v>
      </c>
      <c r="M29" s="49">
        <f>'Jadual 2.1'!N29+'Jadual 3.1'!N29</f>
        <v>1484</v>
      </c>
      <c r="N29" s="49">
        <v>2934.0273328449457</v>
      </c>
      <c r="O29" s="49">
        <v>4681.1918028571426</v>
      </c>
      <c r="P29" s="124">
        <f>'Jadual 2.1'!R29+'Jadual 3.1'!R29</f>
        <v>6577.4470000000001</v>
      </c>
      <c r="Q29" s="21"/>
      <c r="R29" s="138"/>
      <c r="S29" s="139"/>
    </row>
    <row r="30" spans="2:19" s="10" customFormat="1" ht="15" customHeight="1" x14ac:dyDescent="0.25">
      <c r="C30" s="163" t="s">
        <v>120</v>
      </c>
      <c r="D30" s="174" t="s">
        <v>251</v>
      </c>
      <c r="E30" s="21">
        <v>70.2</v>
      </c>
      <c r="F30" s="176"/>
      <c r="G30" s="49">
        <v>152</v>
      </c>
      <c r="H30" s="49">
        <v>120</v>
      </c>
      <c r="I30" s="49">
        <f>'Jadual 2.1'!J30+'Jadual 3.1'!J30</f>
        <v>290</v>
      </c>
      <c r="J30" s="23"/>
      <c r="K30" s="49">
        <v>345</v>
      </c>
      <c r="L30" s="49">
        <v>419</v>
      </c>
      <c r="M30" s="49">
        <f>'Jadual 2.1'!N30+'Jadual 3.1'!N30</f>
        <v>748</v>
      </c>
      <c r="N30" s="49">
        <v>3646.3936698880002</v>
      </c>
      <c r="O30" s="49">
        <v>2437.3256249999999</v>
      </c>
      <c r="P30" s="124">
        <f>'Jadual 2.1'!R30+'Jadual 3.1'!R30</f>
        <v>2725.21</v>
      </c>
      <c r="Q30" s="21"/>
      <c r="R30" s="138"/>
      <c r="S30" s="139"/>
    </row>
    <row r="31" spans="2:19" s="10" customFormat="1" ht="15" customHeight="1" x14ac:dyDescent="0.25">
      <c r="C31" s="163" t="s">
        <v>121</v>
      </c>
      <c r="D31" s="174" t="s">
        <v>252</v>
      </c>
      <c r="E31" s="21">
        <v>74.7</v>
      </c>
      <c r="F31" s="176"/>
      <c r="G31" s="49">
        <v>170</v>
      </c>
      <c r="H31" s="49">
        <v>291</v>
      </c>
      <c r="I31" s="49">
        <f>'Jadual 2.1'!J31+'Jadual 3.1'!J31</f>
        <v>527</v>
      </c>
      <c r="J31" s="23"/>
      <c r="K31" s="49">
        <v>397</v>
      </c>
      <c r="L31" s="49">
        <v>651</v>
      </c>
      <c r="M31" s="49">
        <f>'Jadual 2.1'!N31+'Jadual 3.1'!N31</f>
        <v>1640</v>
      </c>
      <c r="N31" s="49">
        <v>4816.3558030350405</v>
      </c>
      <c r="O31" s="49">
        <v>7634.143554647404</v>
      </c>
      <c r="P31" s="124">
        <f>'Jadual 2.1'!R31+'Jadual 3.1'!R31</f>
        <v>7473.7003333333341</v>
      </c>
      <c r="Q31" s="21"/>
      <c r="R31" s="138"/>
      <c r="S31" s="139"/>
    </row>
    <row r="32" spans="2:19" s="10" customFormat="1" ht="15" customHeight="1" x14ac:dyDescent="0.25">
      <c r="C32" s="163" t="s">
        <v>118</v>
      </c>
      <c r="D32" s="174" t="s">
        <v>249</v>
      </c>
      <c r="E32" s="21">
        <v>101.6</v>
      </c>
      <c r="F32" s="176"/>
      <c r="G32" s="49">
        <v>310</v>
      </c>
      <c r="H32" s="49">
        <v>564</v>
      </c>
      <c r="I32" s="49">
        <f>'Jadual 2.1'!J32+'Jadual 3.1'!J32</f>
        <v>667</v>
      </c>
      <c r="J32" s="23"/>
      <c r="K32" s="49">
        <v>873</v>
      </c>
      <c r="L32" s="49">
        <v>1655.8</v>
      </c>
      <c r="M32" s="49">
        <f>'Jadual 2.1'!N32+'Jadual 3.1'!N32</f>
        <v>1911</v>
      </c>
      <c r="N32" s="49">
        <v>10582.450447849222</v>
      </c>
      <c r="O32" s="49">
        <v>18330.23625650195</v>
      </c>
      <c r="P32" s="124">
        <f>'Jadual 2.1'!R32+'Jadual 3.1'!R32</f>
        <v>12496.527818181818</v>
      </c>
      <c r="Q32" s="21"/>
      <c r="R32" s="138"/>
      <c r="S32" s="139"/>
    </row>
    <row r="33" spans="2:20" s="10" customFormat="1" ht="15" customHeight="1" x14ac:dyDescent="0.25">
      <c r="C33" s="163" t="s">
        <v>119</v>
      </c>
      <c r="D33" s="174" t="s">
        <v>250</v>
      </c>
      <c r="E33" s="21">
        <v>51</v>
      </c>
      <c r="F33" s="176"/>
      <c r="G33" s="49">
        <v>50</v>
      </c>
      <c r="H33" s="49">
        <v>50</v>
      </c>
      <c r="I33" s="49">
        <f>'Jadual 2.1'!J33+'Jadual 3.1'!J33</f>
        <v>175</v>
      </c>
      <c r="J33" s="23"/>
      <c r="K33" s="49">
        <v>112</v>
      </c>
      <c r="L33" s="49">
        <v>100</v>
      </c>
      <c r="M33" s="49">
        <f>'Jadual 2.1'!N33+'Jadual 3.1'!N33</f>
        <v>527</v>
      </c>
      <c r="N33" s="49">
        <v>1286.6416666666664</v>
      </c>
      <c r="O33" s="49">
        <v>980.46375</v>
      </c>
      <c r="P33" s="124">
        <f>'Jadual 2.1'!R33+'Jadual 3.1'!R33</f>
        <v>2062.9699999999998</v>
      </c>
      <c r="Q33" s="21"/>
      <c r="R33" s="138"/>
      <c r="S33" s="139"/>
    </row>
    <row r="34" spans="2:20" s="10" customFormat="1" ht="7.5" customHeight="1" x14ac:dyDescent="0.25">
      <c r="D34" s="174"/>
      <c r="E34" s="21"/>
      <c r="F34" s="176"/>
      <c r="G34" s="21"/>
      <c r="H34" s="21"/>
      <c r="I34" s="49"/>
      <c r="J34" s="23"/>
      <c r="K34" s="21"/>
      <c r="L34" s="21"/>
      <c r="M34" s="49"/>
      <c r="N34" s="21"/>
      <c r="O34" s="21"/>
      <c r="P34" s="124"/>
      <c r="Q34" s="21"/>
      <c r="R34" s="138"/>
      <c r="S34" s="139"/>
    </row>
    <row r="35" spans="2:20" s="10" customFormat="1" ht="15" customHeight="1" x14ac:dyDescent="0.25">
      <c r="B35" s="7"/>
      <c r="C35" s="159" t="s">
        <v>7</v>
      </c>
      <c r="D35" s="175">
        <v>3</v>
      </c>
      <c r="E35" s="90">
        <v>1888.5</v>
      </c>
      <c r="F35" s="186"/>
      <c r="G35" s="90">
        <v>3075</v>
      </c>
      <c r="H35" s="90">
        <v>4255</v>
      </c>
      <c r="I35" s="131">
        <f>SUM(I36:I45, 'Jadual 1.1'!I46)</f>
        <v>3979</v>
      </c>
      <c r="J35" s="106"/>
      <c r="K35" s="90">
        <v>8508</v>
      </c>
      <c r="L35" s="90">
        <v>10833.294199204187</v>
      </c>
      <c r="M35" s="131">
        <f>'Jadual 2.1'!N35+'Jadual 3.1'!N35</f>
        <v>10869</v>
      </c>
      <c r="N35" s="90">
        <v>85878.392939346464</v>
      </c>
      <c r="O35" s="90">
        <v>106303.32176890979</v>
      </c>
      <c r="P35" s="131">
        <f>'Jadual 2.1'!R35+'Jadual 3.1'!R35</f>
        <v>105918.65537621078</v>
      </c>
      <c r="Q35" s="90"/>
      <c r="R35" s="138"/>
      <c r="S35" s="59"/>
    </row>
    <row r="36" spans="2:20" s="10" customFormat="1" ht="15" customHeight="1" x14ac:dyDescent="0.25">
      <c r="C36" s="163" t="s">
        <v>82</v>
      </c>
      <c r="D36" s="174" t="s">
        <v>253</v>
      </c>
      <c r="E36" s="20">
        <v>165.5</v>
      </c>
      <c r="F36" s="176"/>
      <c r="G36" s="49">
        <v>107</v>
      </c>
      <c r="H36" s="49">
        <v>196</v>
      </c>
      <c r="I36" s="49">
        <f>'Jadual 2.1'!J36+'Jadual 3.1'!J36</f>
        <v>155</v>
      </c>
      <c r="J36" s="23"/>
      <c r="K36" s="49">
        <v>260</v>
      </c>
      <c r="L36" s="49">
        <v>526</v>
      </c>
      <c r="M36" s="49">
        <f>'Jadual 2.1'!N36+'Jadual 3.1'!N36</f>
        <v>354</v>
      </c>
      <c r="N36" s="49">
        <v>1562.3009550186666</v>
      </c>
      <c r="O36" s="49">
        <v>3084.5807964699097</v>
      </c>
      <c r="P36" s="124">
        <f>'Jadual 2.1'!R36+'Jadual 3.1'!R36</f>
        <v>3902.2249999999999</v>
      </c>
      <c r="Q36" s="21"/>
      <c r="R36" s="138"/>
      <c r="S36" s="139"/>
    </row>
    <row r="37" spans="2:20" s="10" customFormat="1" ht="15" customHeight="1" x14ac:dyDescent="0.25">
      <c r="C37" s="163" t="s">
        <v>123</v>
      </c>
      <c r="D37" s="174" t="s">
        <v>256</v>
      </c>
      <c r="E37" s="20">
        <v>583.79999999999995</v>
      </c>
      <c r="F37" s="176"/>
      <c r="G37" s="49">
        <v>1740</v>
      </c>
      <c r="H37" s="49">
        <v>2068</v>
      </c>
      <c r="I37" s="49">
        <f>'Jadual 2.1'!J37+'Jadual 3.1'!J37</f>
        <v>1477</v>
      </c>
      <c r="J37" s="23"/>
      <c r="K37" s="49">
        <v>4527</v>
      </c>
      <c r="L37" s="49">
        <v>5303.96451914099</v>
      </c>
      <c r="M37" s="49">
        <f>'Jadual 2.1'!N37+'Jadual 3.1'!N37</f>
        <v>4233</v>
      </c>
      <c r="N37" s="49">
        <v>50280.536312632095</v>
      </c>
      <c r="O37" s="49">
        <v>60172.552404616246</v>
      </c>
      <c r="P37" s="124">
        <f>'Jadual 2.1'!R37+'Jadual 3.1'!R37</f>
        <v>45406.879957373378</v>
      </c>
      <c r="Q37" s="21"/>
      <c r="R37" s="138"/>
      <c r="S37" s="139"/>
    </row>
    <row r="38" spans="2:20" s="10" customFormat="1" ht="15" customHeight="1" x14ac:dyDescent="0.25">
      <c r="C38" s="163" t="s">
        <v>124</v>
      </c>
      <c r="D38" s="174" t="s">
        <v>258</v>
      </c>
      <c r="E38" s="20">
        <v>116.7</v>
      </c>
      <c r="F38" s="176"/>
      <c r="G38" s="49">
        <v>139</v>
      </c>
      <c r="H38" s="49">
        <v>166</v>
      </c>
      <c r="I38" s="49">
        <f>'Jadual 2.1'!J38+'Jadual 3.1'!J38</f>
        <v>182</v>
      </c>
      <c r="J38" s="23"/>
      <c r="K38" s="49">
        <v>296</v>
      </c>
      <c r="L38" s="49">
        <v>465.33333333333331</v>
      </c>
      <c r="M38" s="49">
        <f>'Jadual 2.1'!N38+'Jadual 3.1'!N38</f>
        <v>486</v>
      </c>
      <c r="N38" s="49">
        <v>3333.089373152</v>
      </c>
      <c r="O38" s="49">
        <v>3416.9671888888888</v>
      </c>
      <c r="P38" s="124">
        <f>'Jadual 2.1'!R38+'Jadual 3.1'!R38</f>
        <v>4000.6358333333333</v>
      </c>
      <c r="Q38" s="21"/>
      <c r="R38" s="138"/>
      <c r="S38" s="139"/>
    </row>
    <row r="39" spans="2:20" s="10" customFormat="1" ht="15" customHeight="1" x14ac:dyDescent="0.25">
      <c r="C39" s="163" t="s">
        <v>8</v>
      </c>
      <c r="D39" s="174" t="s">
        <v>259</v>
      </c>
      <c r="E39" s="20">
        <v>240.6</v>
      </c>
      <c r="F39" s="176"/>
      <c r="G39" s="49">
        <v>78</v>
      </c>
      <c r="H39" s="49">
        <v>160</v>
      </c>
      <c r="I39" s="49">
        <f>'Jadual 2.1'!J39+'Jadual 3.1'!J39</f>
        <v>190</v>
      </c>
      <c r="J39" s="23"/>
      <c r="K39" s="49">
        <v>355</v>
      </c>
      <c r="L39" s="49">
        <v>455.21</v>
      </c>
      <c r="M39" s="49">
        <f>'Jadual 2.1'!N39+'Jadual 3.1'!N39</f>
        <v>506</v>
      </c>
      <c r="N39" s="49">
        <v>3032.1537286912003</v>
      </c>
      <c r="O39" s="49">
        <v>4006.8911439200001</v>
      </c>
      <c r="P39" s="124">
        <f>'Jadual 2.1'!R39+'Jadual 3.1'!R39</f>
        <v>3833.9949999999999</v>
      </c>
      <c r="Q39" s="21"/>
      <c r="R39" s="138"/>
      <c r="S39" s="139"/>
    </row>
    <row r="40" spans="2:20" s="10" customFormat="1" ht="15" customHeight="1" x14ac:dyDescent="0.25">
      <c r="C40" s="163" t="s">
        <v>125</v>
      </c>
      <c r="D40" s="174" t="s">
        <v>260</v>
      </c>
      <c r="E40" s="20">
        <v>143</v>
      </c>
      <c r="F40" s="176"/>
      <c r="G40" s="49">
        <v>199</v>
      </c>
      <c r="H40" s="49">
        <v>605</v>
      </c>
      <c r="I40" s="49">
        <f>'Jadual 2.1'!J40+'Jadual 3.1'!J40</f>
        <v>476</v>
      </c>
      <c r="J40" s="176"/>
      <c r="K40" s="49">
        <v>619</v>
      </c>
      <c r="L40" s="49">
        <v>1283.560975609756</v>
      </c>
      <c r="M40" s="49">
        <f>'Jadual 2.1'!N40+'Jadual 3.1'!N40</f>
        <v>519</v>
      </c>
      <c r="N40" s="49">
        <v>4499.1034147847622</v>
      </c>
      <c r="O40" s="49">
        <v>10185.121995850459</v>
      </c>
      <c r="P40" s="124">
        <f>'Jadual 2.1'!R40+'Jadual 3.1'!R40</f>
        <v>6367.1115441176471</v>
      </c>
      <c r="Q40" s="21"/>
      <c r="R40" s="138"/>
      <c r="S40" s="139"/>
    </row>
    <row r="41" spans="2:20" s="10" customFormat="1" ht="15" customHeight="1" x14ac:dyDescent="0.25">
      <c r="C41" s="163" t="s">
        <v>12</v>
      </c>
      <c r="D41" s="174" t="s">
        <v>265</v>
      </c>
      <c r="E41" s="20">
        <v>158.4</v>
      </c>
      <c r="F41" s="176"/>
      <c r="G41" s="49">
        <v>290</v>
      </c>
      <c r="H41" s="49">
        <v>305</v>
      </c>
      <c r="I41" s="49">
        <f>'Jadual 2.1'!J41+'Jadual 3.1'!J41</f>
        <v>675</v>
      </c>
      <c r="J41" s="23"/>
      <c r="K41" s="49">
        <v>935</v>
      </c>
      <c r="L41" s="49">
        <v>818.78947368421052</v>
      </c>
      <c r="M41" s="49">
        <f>'Jadual 2.1'!N41+'Jadual 3.1'!N41</f>
        <v>2000</v>
      </c>
      <c r="N41" s="49">
        <v>7383.7209077952011</v>
      </c>
      <c r="O41" s="49">
        <v>6075.7418123675225</v>
      </c>
      <c r="P41" s="124">
        <f>'Jadual 2.1'!R41+'Jadual 3.1'!R41</f>
        <v>15957.737272727272</v>
      </c>
      <c r="Q41" s="21"/>
      <c r="R41" s="138"/>
      <c r="S41" s="139"/>
    </row>
    <row r="42" spans="2:20" s="10" customFormat="1" ht="15" customHeight="1" x14ac:dyDescent="0.25">
      <c r="C42" s="163" t="s">
        <v>83</v>
      </c>
      <c r="D42" s="174" t="s">
        <v>261</v>
      </c>
      <c r="E42" s="20">
        <v>189.1</v>
      </c>
      <c r="F42" s="176"/>
      <c r="G42" s="49">
        <v>256</v>
      </c>
      <c r="H42" s="49">
        <v>220</v>
      </c>
      <c r="I42" s="49">
        <f>'Jadual 2.1'!J42+'Jadual 3.1'!J42</f>
        <v>313</v>
      </c>
      <c r="J42" s="176"/>
      <c r="K42" s="49">
        <v>727</v>
      </c>
      <c r="L42" s="49">
        <v>592</v>
      </c>
      <c r="M42" s="49">
        <f>'Jadual 2.1'!N42+'Jadual 3.1'!N42</f>
        <v>775</v>
      </c>
      <c r="N42" s="49">
        <v>9570.6507628160016</v>
      </c>
      <c r="O42" s="49">
        <v>8265.9233825995125</v>
      </c>
      <c r="P42" s="124">
        <f>'Jadual 2.1'!R42+'Jadual 3.1'!R42</f>
        <v>8095.398156754386</v>
      </c>
      <c r="Q42" s="21"/>
      <c r="R42" s="138"/>
      <c r="S42" s="139"/>
    </row>
    <row r="43" spans="2:20" s="10" customFormat="1" ht="15" customHeight="1" x14ac:dyDescent="0.25">
      <c r="C43" s="163" t="s">
        <v>9</v>
      </c>
      <c r="D43" s="174" t="s">
        <v>238</v>
      </c>
      <c r="E43" s="20">
        <v>110.5</v>
      </c>
      <c r="F43" s="176"/>
      <c r="G43" s="49">
        <v>86</v>
      </c>
      <c r="H43" s="49">
        <v>161</v>
      </c>
      <c r="I43" s="49">
        <f>'Jadual 2.1'!J43+'Jadual 3.1'!J43</f>
        <v>160</v>
      </c>
      <c r="J43" s="176"/>
      <c r="K43" s="49">
        <v>281</v>
      </c>
      <c r="L43" s="49">
        <v>410.43589743589746</v>
      </c>
      <c r="M43" s="49">
        <f>'Jadual 2.1'!N43+'Jadual 3.1'!N43</f>
        <v>500</v>
      </c>
      <c r="N43" s="49">
        <v>2013.0521333333334</v>
      </c>
      <c r="O43" s="49">
        <v>4006.0090512820516</v>
      </c>
      <c r="P43" s="124">
        <f>'Jadual 2.1'!R43+'Jadual 3.1'!R43</f>
        <v>3882.72</v>
      </c>
      <c r="Q43" s="21"/>
      <c r="R43" s="138"/>
      <c r="S43" s="139"/>
    </row>
    <row r="44" spans="2:20" s="10" customFormat="1" ht="15" customHeight="1" x14ac:dyDescent="0.25">
      <c r="C44" s="163" t="s">
        <v>11</v>
      </c>
      <c r="D44" s="174" t="s">
        <v>257</v>
      </c>
      <c r="E44" s="20">
        <v>111.8</v>
      </c>
      <c r="F44" s="176"/>
      <c r="G44" s="49">
        <v>123</v>
      </c>
      <c r="H44" s="49">
        <v>238</v>
      </c>
      <c r="I44" s="49">
        <f>'Jadual 2.1'!J44+'Jadual 3.1'!J44</f>
        <v>143</v>
      </c>
      <c r="J44" s="23"/>
      <c r="K44" s="49">
        <v>345</v>
      </c>
      <c r="L44" s="49">
        <v>619</v>
      </c>
      <c r="M44" s="49">
        <f>'Jadual 2.1'!N44+'Jadual 3.1'!N44</f>
        <v>662</v>
      </c>
      <c r="N44" s="49">
        <v>2874.5258514624006</v>
      </c>
      <c r="O44" s="49">
        <v>4341.5390325888002</v>
      </c>
      <c r="P44" s="124">
        <f>'Jadual 2.1'!R44+'Jadual 3.1'!R44</f>
        <v>3435.6950000000002</v>
      </c>
      <c r="Q44" s="21"/>
      <c r="R44" s="138"/>
      <c r="S44" s="139"/>
    </row>
    <row r="45" spans="2:20" s="10" customFormat="1" ht="15" customHeight="1" x14ac:dyDescent="0.25">
      <c r="C45" s="163" t="s">
        <v>10</v>
      </c>
      <c r="D45" s="174" t="s">
        <v>254</v>
      </c>
      <c r="E45" s="20">
        <v>57.8</v>
      </c>
      <c r="F45" s="23"/>
      <c r="G45" s="21">
        <v>57</v>
      </c>
      <c r="H45" s="21">
        <v>116</v>
      </c>
      <c r="I45" s="21">
        <f>'Jadual 2.1'!J45+'Jadual 3.1'!J45</f>
        <v>208</v>
      </c>
      <c r="J45" s="23"/>
      <c r="K45" s="21">
        <v>163</v>
      </c>
      <c r="L45" s="21">
        <v>299</v>
      </c>
      <c r="M45" s="21">
        <f>'Jadual 2.1'!N45+'Jadual 3.1'!N45</f>
        <v>834</v>
      </c>
      <c r="N45" s="21">
        <v>1329.2594996608</v>
      </c>
      <c r="O45" s="21">
        <v>2538.5814603264007</v>
      </c>
      <c r="P45" s="92">
        <f>'Jadual 2.1'!R45+'Jadual 3.1'!R45</f>
        <v>11036.257611904763</v>
      </c>
      <c r="Q45" s="21"/>
      <c r="R45" s="138"/>
      <c r="S45" s="139"/>
    </row>
    <row r="46" spans="2:20" s="10" customFormat="1" ht="15" customHeight="1" x14ac:dyDescent="0.25">
      <c r="C46" s="163" t="s">
        <v>122</v>
      </c>
      <c r="D46" s="174" t="s">
        <v>255</v>
      </c>
      <c r="E46" s="20">
        <v>11.3</v>
      </c>
      <c r="F46" s="153"/>
      <c r="G46" s="21">
        <v>0</v>
      </c>
      <c r="H46" s="21">
        <v>20</v>
      </c>
      <c r="I46" s="153">
        <v>0</v>
      </c>
      <c r="J46" s="21">
        <f>'Jadual 2.1'!J46+'Jadual 3.1'!J46</f>
        <v>0</v>
      </c>
      <c r="K46" s="21">
        <v>0</v>
      </c>
      <c r="L46" s="21">
        <v>60</v>
      </c>
      <c r="M46" s="21">
        <f>'Jadual 2.1'!N46+'Jadual 3.1'!N46</f>
        <v>0</v>
      </c>
      <c r="N46" s="21">
        <f>'Jadual 2.1'!N46+'Jadual 3.1'!N46</f>
        <v>0</v>
      </c>
      <c r="O46" s="21">
        <v>209.4135</v>
      </c>
      <c r="P46" s="92">
        <f>'Jadual 2.1'!R46+'Jadual 3.1'!R46</f>
        <v>0</v>
      </c>
      <c r="Q46" s="23"/>
      <c r="R46" s="193">
        <f>'Jadual 2.1'!R46+'Jadual 3.1'!R46</f>
        <v>0</v>
      </c>
      <c r="S46" s="138"/>
      <c r="T46" s="139"/>
    </row>
    <row r="47" spans="2:20" ht="4.5" customHeight="1" thickBot="1" x14ac:dyDescent="0.25">
      <c r="B47" s="326"/>
      <c r="C47" s="326"/>
      <c r="D47" s="326"/>
      <c r="E47" s="327"/>
      <c r="F47" s="326"/>
      <c r="G47" s="326"/>
      <c r="H47" s="326"/>
      <c r="I47" s="326"/>
      <c r="J47" s="326"/>
      <c r="K47" s="326"/>
      <c r="L47" s="326"/>
      <c r="M47" s="326"/>
      <c r="N47" s="326"/>
      <c r="O47" s="326"/>
      <c r="P47" s="326"/>
      <c r="Q47" s="326"/>
      <c r="R47" s="138"/>
    </row>
    <row r="49" spans="2:3" x14ac:dyDescent="0.2">
      <c r="B49" s="69" t="s">
        <v>105</v>
      </c>
      <c r="C49" s="69"/>
    </row>
    <row r="50" spans="2:3" x14ac:dyDescent="0.2">
      <c r="B50" s="70" t="s">
        <v>206</v>
      </c>
      <c r="C50" s="70"/>
    </row>
    <row r="51" spans="2:3" x14ac:dyDescent="0.2">
      <c r="B51" s="69"/>
      <c r="C51" s="69"/>
    </row>
    <row r="52" spans="2:3" x14ac:dyDescent="0.2">
      <c r="B52" s="69" t="s">
        <v>424</v>
      </c>
      <c r="C52" s="69"/>
    </row>
    <row r="53" spans="2:3" x14ac:dyDescent="0.2">
      <c r="B53" s="70" t="s">
        <v>425</v>
      </c>
      <c r="C53" s="70"/>
    </row>
    <row r="54" spans="2:3" x14ac:dyDescent="0.2">
      <c r="B54" s="69" t="s">
        <v>207</v>
      </c>
      <c r="C54" s="69"/>
    </row>
    <row r="55" spans="2:3" x14ac:dyDescent="0.2">
      <c r="B55" s="70" t="s">
        <v>208</v>
      </c>
      <c r="C55" s="70"/>
    </row>
  </sheetData>
  <sheetProtection algorithmName="SHA-512" hashValue="b+tNnUvbszPZ8TS/iSbU4pYUk0NRGc9jO6kxHigGDP3qWWnu/WJHKzTt+uwI0tMpv5tF/pvOw7uVCl4TnOeCJQ==" saltValue="2wjuXBfpOJ96sxbjjt+n/w==" spinCount="100000" sheet="1" objects="1" scenarios="1"/>
  <mergeCells count="5">
    <mergeCell ref="B1:Q1"/>
    <mergeCell ref="B2:Q2"/>
    <mergeCell ref="G4:I4"/>
    <mergeCell ref="K4:M4"/>
    <mergeCell ref="N4:P4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64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AE64"/>
  <sheetViews>
    <sheetView view="pageBreakPreview" zoomScaleNormal="110" zoomScaleSheetLayoutView="100" workbookViewId="0">
      <selection activeCell="U42" sqref="U42"/>
    </sheetView>
  </sheetViews>
  <sheetFormatPr defaultColWidth="9.42578125" defaultRowHeight="12.75" x14ac:dyDescent="0.2"/>
  <cols>
    <col min="1" max="1" width="6.5703125" style="94" customWidth="1"/>
    <col min="2" max="2" width="2" style="94" customWidth="1"/>
    <col min="3" max="3" width="27.5703125" style="94" customWidth="1"/>
    <col min="4" max="4" width="13.5703125" style="94" hidden="1" customWidth="1"/>
    <col min="5" max="5" width="2" style="94" customWidth="1"/>
    <col min="6" max="6" width="19.5703125" style="146" customWidth="1"/>
    <col min="7" max="7" width="2" style="94" customWidth="1"/>
    <col min="8" max="10" width="13.5703125" style="94" customWidth="1"/>
    <col min="11" max="11" width="2" style="94" customWidth="1"/>
    <col min="12" max="14" width="13.5703125" style="94" customWidth="1"/>
    <col min="15" max="15" width="2" style="94" customWidth="1"/>
    <col min="16" max="18" width="13.5703125" style="94" customWidth="1"/>
    <col min="19" max="19" width="1.5703125" style="94" customWidth="1"/>
    <col min="20" max="20" width="2" style="94" customWidth="1"/>
    <col min="21" max="21" width="14.42578125" style="94" bestFit="1" customWidth="1"/>
    <col min="22" max="16384" width="9.42578125" style="94"/>
  </cols>
  <sheetData>
    <row r="1" spans="2:31" ht="15" customHeight="1" x14ac:dyDescent="0.2">
      <c r="B1" s="336" t="s">
        <v>220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</row>
    <row r="2" spans="2:31" ht="15" customHeight="1" x14ac:dyDescent="0.2">
      <c r="B2" s="337" t="s">
        <v>227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</row>
    <row r="3" spans="2:31" ht="6" customHeight="1" thickBot="1" x14ac:dyDescent="0.25">
      <c r="B3" s="298"/>
      <c r="C3" s="298"/>
      <c r="E3" s="298"/>
      <c r="F3" s="299"/>
      <c r="G3" s="298"/>
    </row>
    <row r="4" spans="2:31" s="10" customFormat="1" ht="40.5" customHeight="1" x14ac:dyDescent="0.25">
      <c r="B4" s="324"/>
      <c r="C4" s="312" t="s">
        <v>73</v>
      </c>
      <c r="D4" s="313" t="s">
        <v>229</v>
      </c>
      <c r="E4" s="314"/>
      <c r="F4" s="313" t="s">
        <v>228</v>
      </c>
      <c r="G4" s="312"/>
      <c r="H4" s="338" t="s">
        <v>212</v>
      </c>
      <c r="I4" s="338"/>
      <c r="J4" s="338"/>
      <c r="K4" s="315"/>
      <c r="L4" s="340" t="s">
        <v>213</v>
      </c>
      <c r="M4" s="340"/>
      <c r="N4" s="340"/>
      <c r="O4" s="316"/>
      <c r="P4" s="339" t="s">
        <v>214</v>
      </c>
      <c r="Q4" s="339"/>
      <c r="R4" s="339"/>
      <c r="S4" s="325"/>
    </row>
    <row r="5" spans="2:31" s="10" customFormat="1" ht="13.5" customHeight="1" x14ac:dyDescent="0.25">
      <c r="B5" s="302"/>
      <c r="C5" s="302"/>
      <c r="D5" s="302"/>
      <c r="E5" s="303"/>
      <c r="F5" s="297"/>
      <c r="G5" s="303"/>
      <c r="H5" s="323"/>
      <c r="I5" s="323"/>
      <c r="J5" s="323"/>
      <c r="K5" s="303"/>
      <c r="L5" s="303"/>
      <c r="M5" s="303"/>
      <c r="N5" s="303"/>
      <c r="O5" s="303"/>
      <c r="P5" s="302"/>
      <c r="Q5" s="302"/>
      <c r="R5" s="302"/>
      <c r="S5" s="303"/>
    </row>
    <row r="6" spans="2:31" s="133" customFormat="1" x14ac:dyDescent="0.25">
      <c r="B6" s="302"/>
      <c r="C6" s="306"/>
      <c r="D6" s="302"/>
      <c r="E6" s="302"/>
      <c r="F6" s="300"/>
      <c r="G6" s="302"/>
      <c r="H6" s="329"/>
      <c r="I6" s="329"/>
      <c r="J6" s="329"/>
      <c r="K6" s="329"/>
      <c r="L6" s="329"/>
      <c r="M6" s="329"/>
      <c r="N6" s="329"/>
      <c r="O6" s="329"/>
      <c r="P6" s="330"/>
      <c r="Q6" s="330"/>
      <c r="R6" s="330"/>
      <c r="S6" s="329"/>
    </row>
    <row r="7" spans="2:31" s="133" customFormat="1" ht="13.5" thickBot="1" x14ac:dyDescent="0.3">
      <c r="B7" s="308"/>
      <c r="C7" s="307"/>
      <c r="D7" s="307"/>
      <c r="E7" s="308"/>
      <c r="F7" s="309">
        <v>2024</v>
      </c>
      <c r="G7" s="308"/>
      <c r="H7" s="310">
        <v>2022</v>
      </c>
      <c r="I7" s="310">
        <v>2023</v>
      </c>
      <c r="J7" s="310">
        <v>2025</v>
      </c>
      <c r="K7" s="311"/>
      <c r="L7" s="310">
        <v>2022</v>
      </c>
      <c r="M7" s="310">
        <v>2023</v>
      </c>
      <c r="N7" s="310">
        <v>2025</v>
      </c>
      <c r="O7" s="311"/>
      <c r="P7" s="310">
        <v>2022</v>
      </c>
      <c r="Q7" s="310">
        <v>2023</v>
      </c>
      <c r="R7" s="310">
        <v>2025</v>
      </c>
      <c r="S7" s="332"/>
    </row>
    <row r="8" spans="2:31" s="10" customFormat="1" ht="15" customHeight="1" x14ac:dyDescent="0.25">
      <c r="B8" s="7"/>
      <c r="C8" s="159" t="s">
        <v>49</v>
      </c>
      <c r="D8" s="175">
        <v>12</v>
      </c>
      <c r="E8" s="48"/>
      <c r="F8" s="90">
        <v>3742.2</v>
      </c>
      <c r="G8" s="122"/>
      <c r="H8" s="90">
        <v>226</v>
      </c>
      <c r="I8" s="90">
        <v>662</v>
      </c>
      <c r="J8" s="131">
        <f>SUM(J9:J11, 'Jadual 3.1 (4)'!J12:J35)</f>
        <v>946</v>
      </c>
      <c r="K8" s="122"/>
      <c r="L8" s="90">
        <v>464</v>
      </c>
      <c r="M8" s="90">
        <v>1597.4</v>
      </c>
      <c r="N8" s="131">
        <f>SUM(N9:N35)</f>
        <v>2848</v>
      </c>
      <c r="O8" s="122"/>
      <c r="P8" s="90">
        <v>5227.1774305882345</v>
      </c>
      <c r="Q8" s="90">
        <v>19134.829466666666</v>
      </c>
      <c r="R8" s="131">
        <v>21237.104127272727</v>
      </c>
      <c r="S8" s="122"/>
      <c r="T8" s="138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</row>
    <row r="9" spans="2:31" s="10" customFormat="1" ht="15" customHeight="1" x14ac:dyDescent="0.25">
      <c r="C9" s="163" t="s">
        <v>163</v>
      </c>
      <c r="D9" s="174" t="s">
        <v>338</v>
      </c>
      <c r="F9" s="50">
        <v>413.6</v>
      </c>
      <c r="G9" s="49"/>
      <c r="H9" s="49">
        <v>200</v>
      </c>
      <c r="I9" s="49">
        <v>240</v>
      </c>
      <c r="J9" s="49">
        <v>544</v>
      </c>
      <c r="K9" s="49"/>
      <c r="L9" s="49">
        <v>417</v>
      </c>
      <c r="M9" s="124">
        <v>614.4</v>
      </c>
      <c r="N9" s="49">
        <v>1632</v>
      </c>
      <c r="O9" s="49"/>
      <c r="P9" s="49">
        <v>4490.1460705882346</v>
      </c>
      <c r="Q9" s="49">
        <v>5307.36</v>
      </c>
      <c r="R9" s="49">
        <v>11602.4864</v>
      </c>
      <c r="S9" s="49"/>
      <c r="T9" s="138"/>
      <c r="U9" s="139"/>
    </row>
    <row r="10" spans="2:31" s="133" customFormat="1" ht="15" customHeight="1" x14ac:dyDescent="0.25">
      <c r="B10" s="119"/>
      <c r="C10" s="167" t="s">
        <v>154</v>
      </c>
      <c r="D10" s="170" t="s">
        <v>327</v>
      </c>
      <c r="E10" s="119"/>
      <c r="F10" s="50">
        <v>253.7</v>
      </c>
      <c r="G10" s="353"/>
      <c r="H10" s="49">
        <v>0</v>
      </c>
      <c r="I10" s="49">
        <v>70</v>
      </c>
      <c r="J10" s="49">
        <v>80</v>
      </c>
      <c r="K10" s="49"/>
      <c r="L10" s="49">
        <v>0</v>
      </c>
      <c r="M10" s="124">
        <v>182</v>
      </c>
      <c r="N10" s="49">
        <v>240</v>
      </c>
      <c r="O10" s="49"/>
      <c r="P10" s="49">
        <v>0</v>
      </c>
      <c r="Q10" s="49">
        <v>538.61</v>
      </c>
      <c r="R10" s="49">
        <v>602.66666666666561</v>
      </c>
      <c r="S10" s="49"/>
    </row>
    <row r="11" spans="2:31" s="133" customFormat="1" ht="15" customHeight="1" x14ac:dyDescent="0.25">
      <c r="B11" s="119"/>
      <c r="C11" s="167" t="s">
        <v>160</v>
      </c>
      <c r="D11" s="171" t="s">
        <v>335</v>
      </c>
      <c r="E11" s="119"/>
      <c r="F11" s="50">
        <v>199.3</v>
      </c>
      <c r="G11" s="353"/>
      <c r="H11" s="49">
        <v>0</v>
      </c>
      <c r="I11" s="49">
        <v>0</v>
      </c>
      <c r="J11" s="49">
        <v>74</v>
      </c>
      <c r="K11" s="49"/>
      <c r="L11" s="49">
        <v>0</v>
      </c>
      <c r="M11" s="124">
        <v>0</v>
      </c>
      <c r="N11" s="49">
        <v>222</v>
      </c>
      <c r="O11" s="49"/>
      <c r="P11" s="49">
        <v>0</v>
      </c>
      <c r="Q11" s="49">
        <v>0</v>
      </c>
      <c r="R11" s="49">
        <v>166.315</v>
      </c>
      <c r="S11" s="49"/>
    </row>
    <row r="12" spans="2:31" s="133" customFormat="1" ht="15" customHeight="1" x14ac:dyDescent="0.25">
      <c r="B12" s="119"/>
      <c r="C12" s="167" t="s">
        <v>52</v>
      </c>
      <c r="D12" s="170" t="s">
        <v>334</v>
      </c>
      <c r="E12" s="119"/>
      <c r="F12" s="50">
        <v>499.4</v>
      </c>
      <c r="G12" s="353"/>
      <c r="H12" s="49">
        <v>26</v>
      </c>
      <c r="I12" s="49">
        <v>44</v>
      </c>
      <c r="J12" s="49">
        <v>28</v>
      </c>
      <c r="K12" s="49"/>
      <c r="L12" s="49">
        <v>47</v>
      </c>
      <c r="M12" s="124">
        <v>96.800000000000011</v>
      </c>
      <c r="N12" s="49">
        <v>84</v>
      </c>
      <c r="O12" s="49"/>
      <c r="P12" s="49">
        <v>737.03135999999995</v>
      </c>
      <c r="Q12" s="49">
        <v>1165.8826666666664</v>
      </c>
      <c r="R12" s="49">
        <v>640.27999999999884</v>
      </c>
      <c r="S12" s="49"/>
    </row>
    <row r="13" spans="2:31" s="10" customFormat="1" ht="15" customHeight="1" x14ac:dyDescent="0.25">
      <c r="C13" s="163" t="s">
        <v>55</v>
      </c>
      <c r="D13" s="174" t="s">
        <v>320</v>
      </c>
      <c r="F13" s="20">
        <v>164.2</v>
      </c>
      <c r="G13" s="49"/>
      <c r="H13" s="49">
        <v>0</v>
      </c>
      <c r="I13" s="49">
        <v>0</v>
      </c>
      <c r="J13" s="49">
        <v>0</v>
      </c>
      <c r="K13" s="49"/>
      <c r="L13" s="49">
        <v>0</v>
      </c>
      <c r="M13" s="49">
        <v>0</v>
      </c>
      <c r="N13" s="49">
        <v>0</v>
      </c>
      <c r="O13" s="49"/>
      <c r="P13" s="49">
        <v>0</v>
      </c>
      <c r="Q13" s="49">
        <v>0</v>
      </c>
      <c r="R13" s="49">
        <v>0</v>
      </c>
      <c r="S13" s="49"/>
      <c r="T13" s="138"/>
      <c r="U13" s="138"/>
    </row>
    <row r="14" spans="2:31" s="10" customFormat="1" ht="15" customHeight="1" x14ac:dyDescent="0.25">
      <c r="C14" s="163" t="s">
        <v>50</v>
      </c>
      <c r="D14" s="174" t="s">
        <v>317</v>
      </c>
      <c r="F14" s="20">
        <v>90</v>
      </c>
      <c r="G14" s="49"/>
      <c r="H14" s="49">
        <v>0</v>
      </c>
      <c r="I14" s="49">
        <v>0</v>
      </c>
      <c r="J14" s="49">
        <v>0</v>
      </c>
      <c r="K14" s="49"/>
      <c r="L14" s="49">
        <v>0</v>
      </c>
      <c r="M14" s="49">
        <v>0</v>
      </c>
      <c r="N14" s="49">
        <v>0</v>
      </c>
      <c r="O14" s="49"/>
      <c r="P14" s="49">
        <v>0</v>
      </c>
      <c r="Q14" s="49">
        <v>0</v>
      </c>
      <c r="R14" s="49">
        <v>0</v>
      </c>
      <c r="S14" s="49"/>
      <c r="T14" s="138"/>
      <c r="U14" s="138"/>
    </row>
    <row r="15" spans="2:31" s="10" customFormat="1" ht="15" customHeight="1" x14ac:dyDescent="0.25">
      <c r="C15" s="163" t="s">
        <v>150</v>
      </c>
      <c r="D15" s="174" t="s">
        <v>322</v>
      </c>
      <c r="F15" s="92">
        <v>547</v>
      </c>
      <c r="G15" s="49"/>
      <c r="H15" s="49">
        <v>0</v>
      </c>
      <c r="I15" s="49">
        <v>264</v>
      </c>
      <c r="J15" s="49">
        <v>140</v>
      </c>
      <c r="K15" s="49"/>
      <c r="L15" s="49">
        <v>0</v>
      </c>
      <c r="M15" s="49">
        <v>634.19999999999993</v>
      </c>
      <c r="N15" s="49">
        <v>510</v>
      </c>
      <c r="O15" s="49"/>
      <c r="P15" s="49">
        <v>0</v>
      </c>
      <c r="Q15" s="49">
        <v>11932.926800000001</v>
      </c>
      <c r="R15" s="49">
        <v>8225.3560606060619</v>
      </c>
      <c r="S15" s="49"/>
      <c r="T15" s="138"/>
      <c r="U15" s="139"/>
    </row>
    <row r="16" spans="2:31" s="133" customFormat="1" ht="15" customHeight="1" x14ac:dyDescent="0.25">
      <c r="B16" s="119"/>
      <c r="C16" s="167" t="s">
        <v>159</v>
      </c>
      <c r="D16" s="170" t="s">
        <v>333</v>
      </c>
      <c r="E16" s="119"/>
      <c r="F16" s="50">
        <v>88.7</v>
      </c>
      <c r="G16" s="353"/>
      <c r="H16" s="49">
        <v>0</v>
      </c>
      <c r="I16" s="49">
        <v>0</v>
      </c>
      <c r="J16" s="49">
        <v>0</v>
      </c>
      <c r="K16" s="49"/>
      <c r="L16" s="49">
        <v>0</v>
      </c>
      <c r="M16" s="49">
        <v>0</v>
      </c>
      <c r="N16" s="49">
        <v>0</v>
      </c>
      <c r="O16" s="49"/>
      <c r="P16" s="49">
        <v>0</v>
      </c>
      <c r="Q16" s="49">
        <v>0</v>
      </c>
      <c r="R16" s="49">
        <v>0</v>
      </c>
      <c r="S16" s="49"/>
    </row>
    <row r="17" spans="2:21" s="10" customFormat="1" ht="15" customHeight="1" x14ac:dyDescent="0.25">
      <c r="C17" s="163" t="s">
        <v>149</v>
      </c>
      <c r="D17" s="174" t="s">
        <v>321</v>
      </c>
      <c r="F17" s="20">
        <v>110.9</v>
      </c>
      <c r="G17" s="49"/>
      <c r="H17" s="49">
        <v>0</v>
      </c>
      <c r="I17" s="49">
        <v>0</v>
      </c>
      <c r="J17" s="49">
        <v>0</v>
      </c>
      <c r="K17" s="49"/>
      <c r="L17" s="49">
        <v>0</v>
      </c>
      <c r="M17" s="49">
        <v>0</v>
      </c>
      <c r="N17" s="49">
        <v>0</v>
      </c>
      <c r="O17" s="49"/>
      <c r="P17" s="49">
        <v>0</v>
      </c>
      <c r="Q17" s="49">
        <v>0</v>
      </c>
      <c r="R17" s="49">
        <v>0</v>
      </c>
      <c r="S17" s="49"/>
      <c r="T17" s="138"/>
      <c r="U17" s="138"/>
    </row>
    <row r="18" spans="2:21" s="10" customFormat="1" ht="15" customHeight="1" x14ac:dyDescent="0.25">
      <c r="C18" s="163" t="s">
        <v>166</v>
      </c>
      <c r="D18" s="174" t="s">
        <v>342</v>
      </c>
      <c r="F18" s="50">
        <v>142.1</v>
      </c>
      <c r="G18" s="49"/>
      <c r="H18" s="49">
        <v>0</v>
      </c>
      <c r="I18" s="49">
        <v>0</v>
      </c>
      <c r="J18" s="49">
        <v>0</v>
      </c>
      <c r="K18" s="49"/>
      <c r="L18" s="49">
        <v>0</v>
      </c>
      <c r="M18" s="49">
        <v>0</v>
      </c>
      <c r="N18" s="49">
        <v>0</v>
      </c>
      <c r="O18" s="49"/>
      <c r="P18" s="49">
        <v>0</v>
      </c>
      <c r="Q18" s="49">
        <v>0</v>
      </c>
      <c r="R18" s="49">
        <v>0</v>
      </c>
      <c r="S18" s="49"/>
      <c r="T18" s="138"/>
      <c r="U18" s="139"/>
    </row>
    <row r="19" spans="2:21" s="133" customFormat="1" ht="15" customHeight="1" x14ac:dyDescent="0.25">
      <c r="B19" s="119"/>
      <c r="C19" s="167" t="s">
        <v>157</v>
      </c>
      <c r="D19" s="170" t="s">
        <v>330</v>
      </c>
      <c r="E19" s="119"/>
      <c r="F19" s="50">
        <v>167.6</v>
      </c>
      <c r="G19" s="353"/>
      <c r="H19" s="49">
        <v>0</v>
      </c>
      <c r="I19" s="49">
        <v>28</v>
      </c>
      <c r="J19" s="49">
        <v>0</v>
      </c>
      <c r="K19" s="49"/>
      <c r="L19" s="49">
        <v>0</v>
      </c>
      <c r="M19" s="49">
        <v>70</v>
      </c>
      <c r="N19" s="49">
        <v>0</v>
      </c>
      <c r="O19" s="49"/>
      <c r="P19" s="49">
        <v>0</v>
      </c>
      <c r="Q19" s="49">
        <v>190.05</v>
      </c>
      <c r="R19" s="49">
        <v>0</v>
      </c>
      <c r="S19" s="49"/>
    </row>
    <row r="20" spans="2:21" s="133" customFormat="1" ht="15" customHeight="1" x14ac:dyDescent="0.25">
      <c r="B20" s="119"/>
      <c r="C20" s="167" t="s">
        <v>156</v>
      </c>
      <c r="D20" s="174" t="s">
        <v>329</v>
      </c>
      <c r="E20" s="119"/>
      <c r="F20" s="50">
        <v>156.30000000000001</v>
      </c>
      <c r="G20" s="353"/>
      <c r="H20" s="49">
        <v>0</v>
      </c>
      <c r="I20" s="49">
        <v>0</v>
      </c>
      <c r="J20" s="49">
        <v>0</v>
      </c>
      <c r="K20" s="49"/>
      <c r="L20" s="49">
        <v>0</v>
      </c>
      <c r="M20" s="49">
        <v>0</v>
      </c>
      <c r="N20" s="49">
        <v>0</v>
      </c>
      <c r="O20" s="49"/>
      <c r="P20" s="49">
        <v>0</v>
      </c>
      <c r="Q20" s="49">
        <v>0</v>
      </c>
      <c r="R20" s="49">
        <v>0</v>
      </c>
      <c r="S20" s="49"/>
    </row>
    <row r="21" spans="2:21" s="10" customFormat="1" ht="15" customHeight="1" x14ac:dyDescent="0.25">
      <c r="C21" s="163" t="s">
        <v>152</v>
      </c>
      <c r="D21" s="174" t="s">
        <v>325</v>
      </c>
      <c r="F21" s="92">
        <v>93.2</v>
      </c>
      <c r="G21" s="49"/>
      <c r="H21" s="49">
        <v>0</v>
      </c>
      <c r="I21" s="49">
        <v>0</v>
      </c>
      <c r="J21" s="49">
        <v>0</v>
      </c>
      <c r="K21" s="49"/>
      <c r="L21" s="49">
        <v>0</v>
      </c>
      <c r="M21" s="49">
        <v>0</v>
      </c>
      <c r="N21" s="49">
        <v>0</v>
      </c>
      <c r="O21" s="49"/>
      <c r="P21" s="49">
        <v>0</v>
      </c>
      <c r="Q21" s="49">
        <v>0</v>
      </c>
      <c r="R21" s="49">
        <v>0</v>
      </c>
      <c r="S21" s="49"/>
      <c r="T21" s="138"/>
      <c r="U21" s="139"/>
    </row>
    <row r="22" spans="2:21" s="10" customFormat="1" ht="15" customHeight="1" x14ac:dyDescent="0.25">
      <c r="B22" s="11"/>
      <c r="C22" s="165" t="s">
        <v>53</v>
      </c>
      <c r="D22" s="174" t="s">
        <v>323</v>
      </c>
      <c r="F22" s="92">
        <v>73.7</v>
      </c>
      <c r="G22" s="49"/>
      <c r="H22" s="49">
        <v>0</v>
      </c>
      <c r="I22" s="49">
        <v>0</v>
      </c>
      <c r="J22" s="49">
        <v>0</v>
      </c>
      <c r="K22" s="49"/>
      <c r="L22" s="49">
        <v>0</v>
      </c>
      <c r="M22" s="49">
        <v>0</v>
      </c>
      <c r="N22" s="49">
        <v>0</v>
      </c>
      <c r="O22" s="49"/>
      <c r="P22" s="49">
        <v>0</v>
      </c>
      <c r="Q22" s="49">
        <v>0</v>
      </c>
      <c r="R22" s="49">
        <v>0</v>
      </c>
      <c r="S22" s="49"/>
      <c r="T22" s="138"/>
      <c r="U22" s="59"/>
    </row>
    <row r="23" spans="2:21" s="133" customFormat="1" ht="15" customHeight="1" x14ac:dyDescent="0.25">
      <c r="B23" s="119"/>
      <c r="C23" s="167" t="s">
        <v>54</v>
      </c>
      <c r="D23" s="174" t="s">
        <v>331</v>
      </c>
      <c r="E23" s="119"/>
      <c r="F23" s="50">
        <v>38.5</v>
      </c>
      <c r="G23" s="353"/>
      <c r="H23" s="49">
        <v>0</v>
      </c>
      <c r="I23" s="49">
        <v>0</v>
      </c>
      <c r="J23" s="49">
        <v>0</v>
      </c>
      <c r="K23" s="49"/>
      <c r="L23" s="49">
        <v>0</v>
      </c>
      <c r="M23" s="49">
        <v>0</v>
      </c>
      <c r="N23" s="49">
        <v>0</v>
      </c>
      <c r="O23" s="49"/>
      <c r="P23" s="49">
        <v>0</v>
      </c>
      <c r="Q23" s="49">
        <v>0</v>
      </c>
      <c r="R23" s="49">
        <v>0</v>
      </c>
      <c r="S23" s="49"/>
    </row>
    <row r="24" spans="2:21" s="10" customFormat="1" ht="15" customHeight="1" x14ac:dyDescent="0.25">
      <c r="C24" s="163" t="s">
        <v>146</v>
      </c>
      <c r="D24" s="174" t="s">
        <v>316</v>
      </c>
      <c r="F24" s="20">
        <v>77.599999999999994</v>
      </c>
      <c r="G24" s="49"/>
      <c r="H24" s="49">
        <v>0</v>
      </c>
      <c r="I24" s="49">
        <v>0</v>
      </c>
      <c r="J24" s="49">
        <v>0</v>
      </c>
      <c r="K24" s="49"/>
      <c r="L24" s="49">
        <v>0</v>
      </c>
      <c r="M24" s="49">
        <v>0</v>
      </c>
      <c r="N24" s="49">
        <v>0</v>
      </c>
      <c r="O24" s="49"/>
      <c r="P24" s="49">
        <v>0</v>
      </c>
      <c r="Q24" s="49">
        <v>0</v>
      </c>
      <c r="R24" s="49">
        <v>0</v>
      </c>
      <c r="S24" s="49"/>
      <c r="T24" s="138"/>
      <c r="U24" s="138"/>
    </row>
    <row r="25" spans="2:21" s="10" customFormat="1" ht="15" customHeight="1" x14ac:dyDescent="0.25">
      <c r="C25" s="163" t="s">
        <v>151</v>
      </c>
      <c r="D25" s="174" t="s">
        <v>324</v>
      </c>
      <c r="F25" s="50">
        <v>24.5</v>
      </c>
      <c r="G25" s="49"/>
      <c r="H25" s="49">
        <v>0</v>
      </c>
      <c r="I25" s="49">
        <v>0</v>
      </c>
      <c r="J25" s="49">
        <v>0</v>
      </c>
      <c r="K25" s="49"/>
      <c r="L25" s="49">
        <v>0</v>
      </c>
      <c r="M25" s="49">
        <v>0</v>
      </c>
      <c r="N25" s="49">
        <v>0</v>
      </c>
      <c r="O25" s="49"/>
      <c r="P25" s="49">
        <v>0</v>
      </c>
      <c r="Q25" s="49">
        <v>0</v>
      </c>
      <c r="R25" s="49">
        <v>0</v>
      </c>
      <c r="S25" s="49"/>
      <c r="T25" s="138"/>
      <c r="U25" s="139"/>
    </row>
    <row r="26" spans="2:21" s="133" customFormat="1" ht="15" customHeight="1" x14ac:dyDescent="0.25">
      <c r="B26" s="119"/>
      <c r="C26" s="167" t="s">
        <v>161</v>
      </c>
      <c r="D26" s="174" t="s">
        <v>336</v>
      </c>
      <c r="E26" s="119"/>
      <c r="F26" s="50">
        <v>40.5</v>
      </c>
      <c r="G26" s="353"/>
      <c r="H26" s="49">
        <v>0</v>
      </c>
      <c r="I26" s="49">
        <v>0</v>
      </c>
      <c r="J26" s="49">
        <v>0</v>
      </c>
      <c r="K26" s="49"/>
      <c r="L26" s="49">
        <v>0</v>
      </c>
      <c r="M26" s="124">
        <v>0</v>
      </c>
      <c r="N26" s="49">
        <v>0</v>
      </c>
      <c r="O26" s="49"/>
      <c r="P26" s="49">
        <v>0</v>
      </c>
      <c r="Q26" s="49">
        <v>0</v>
      </c>
      <c r="R26" s="49">
        <v>0</v>
      </c>
      <c r="S26" s="49"/>
    </row>
    <row r="27" spans="2:21" s="10" customFormat="1" ht="15" customHeight="1" x14ac:dyDescent="0.25">
      <c r="C27" s="163" t="s">
        <v>164</v>
      </c>
      <c r="D27" s="170" t="s">
        <v>340</v>
      </c>
      <c r="F27" s="50">
        <v>53.8</v>
      </c>
      <c r="G27" s="49"/>
      <c r="H27" s="49">
        <v>0</v>
      </c>
      <c r="I27" s="49">
        <v>0</v>
      </c>
      <c r="J27" s="49">
        <v>0</v>
      </c>
      <c r="K27" s="49"/>
      <c r="L27" s="49">
        <v>0</v>
      </c>
      <c r="M27" s="49">
        <v>0</v>
      </c>
      <c r="N27" s="49">
        <v>0</v>
      </c>
      <c r="O27" s="49"/>
      <c r="P27" s="49">
        <v>0</v>
      </c>
      <c r="Q27" s="49">
        <v>0</v>
      </c>
      <c r="R27" s="49">
        <v>0</v>
      </c>
      <c r="S27" s="49"/>
      <c r="T27" s="138"/>
      <c r="U27" s="139"/>
    </row>
    <row r="28" spans="2:21" s="133" customFormat="1" ht="15" customHeight="1" x14ac:dyDescent="0.25">
      <c r="B28" s="119"/>
      <c r="C28" s="167" t="s">
        <v>155</v>
      </c>
      <c r="D28" s="174" t="s">
        <v>328</v>
      </c>
      <c r="E28" s="119"/>
      <c r="F28" s="50">
        <v>30.7</v>
      </c>
      <c r="G28" s="353"/>
      <c r="H28" s="49">
        <v>0</v>
      </c>
      <c r="I28" s="49">
        <v>0</v>
      </c>
      <c r="J28" s="49">
        <v>0</v>
      </c>
      <c r="K28" s="49"/>
      <c r="L28" s="49">
        <v>0</v>
      </c>
      <c r="M28" s="49">
        <v>0</v>
      </c>
      <c r="N28" s="49">
        <v>0</v>
      </c>
      <c r="O28" s="49"/>
      <c r="P28" s="49">
        <v>0</v>
      </c>
      <c r="Q28" s="49">
        <v>0</v>
      </c>
      <c r="R28" s="49">
        <v>0</v>
      </c>
      <c r="S28" s="49"/>
    </row>
    <row r="29" spans="2:21" s="10" customFormat="1" ht="15" customHeight="1" x14ac:dyDescent="0.25">
      <c r="C29" s="163" t="s">
        <v>148</v>
      </c>
      <c r="D29" s="174" t="s">
        <v>319</v>
      </c>
      <c r="F29" s="20">
        <v>158.1</v>
      </c>
      <c r="G29" s="49"/>
      <c r="H29" s="49">
        <v>0</v>
      </c>
      <c r="I29" s="49">
        <v>0</v>
      </c>
      <c r="J29" s="49">
        <v>0</v>
      </c>
      <c r="K29" s="49"/>
      <c r="L29" s="49">
        <v>0</v>
      </c>
      <c r="M29" s="49">
        <v>0</v>
      </c>
      <c r="N29" s="49">
        <v>0</v>
      </c>
      <c r="O29" s="49"/>
      <c r="P29" s="49">
        <v>0</v>
      </c>
      <c r="Q29" s="49">
        <v>0</v>
      </c>
      <c r="R29" s="49">
        <v>0</v>
      </c>
      <c r="S29" s="49"/>
      <c r="T29" s="138"/>
      <c r="U29" s="138"/>
    </row>
    <row r="30" spans="2:21" s="10" customFormat="1" ht="15" customHeight="1" x14ac:dyDescent="0.25">
      <c r="B30" s="11"/>
      <c r="C30" s="165" t="s">
        <v>162</v>
      </c>
      <c r="D30" s="170" t="s">
        <v>337</v>
      </c>
      <c r="F30" s="92">
        <v>33.299999999999997</v>
      </c>
      <c r="G30" s="49"/>
      <c r="H30" s="49">
        <v>0</v>
      </c>
      <c r="I30" s="49">
        <v>0</v>
      </c>
      <c r="J30" s="49">
        <v>0</v>
      </c>
      <c r="K30" s="49"/>
      <c r="L30" s="49">
        <v>0</v>
      </c>
      <c r="M30" s="124">
        <v>0</v>
      </c>
      <c r="N30" s="49">
        <v>0</v>
      </c>
      <c r="O30" s="49"/>
      <c r="P30" s="49">
        <v>0</v>
      </c>
      <c r="Q30" s="49">
        <v>0</v>
      </c>
      <c r="R30" s="49">
        <v>0</v>
      </c>
      <c r="S30" s="49"/>
      <c r="T30" s="138"/>
      <c r="U30" s="59"/>
    </row>
    <row r="31" spans="2:21" s="10" customFormat="1" ht="15" customHeight="1" x14ac:dyDescent="0.25">
      <c r="B31" s="11"/>
      <c r="C31" s="165" t="s">
        <v>153</v>
      </c>
      <c r="D31" s="174" t="s">
        <v>326</v>
      </c>
      <c r="F31" s="92">
        <v>79.599999999999994</v>
      </c>
      <c r="G31" s="49"/>
      <c r="H31" s="49">
        <v>0</v>
      </c>
      <c r="I31" s="49">
        <v>0</v>
      </c>
      <c r="J31" s="49">
        <v>0</v>
      </c>
      <c r="K31" s="49"/>
      <c r="L31" s="49">
        <v>0</v>
      </c>
      <c r="M31" s="49">
        <v>0</v>
      </c>
      <c r="N31" s="49">
        <v>0</v>
      </c>
      <c r="O31" s="49"/>
      <c r="P31" s="49">
        <v>0</v>
      </c>
      <c r="Q31" s="49">
        <v>0</v>
      </c>
      <c r="R31" s="49">
        <v>0</v>
      </c>
      <c r="S31" s="49"/>
      <c r="T31" s="138"/>
      <c r="U31" s="59"/>
    </row>
    <row r="32" spans="2:21" s="10" customFormat="1" ht="15" customHeight="1" x14ac:dyDescent="0.25">
      <c r="C32" s="163" t="s">
        <v>165</v>
      </c>
      <c r="D32" s="170" t="s">
        <v>341</v>
      </c>
      <c r="F32" s="50">
        <v>45</v>
      </c>
      <c r="G32" s="49"/>
      <c r="H32" s="49">
        <v>0</v>
      </c>
      <c r="I32" s="49">
        <v>0</v>
      </c>
      <c r="J32" s="49">
        <v>0</v>
      </c>
      <c r="K32" s="49"/>
      <c r="L32" s="49">
        <v>0</v>
      </c>
      <c r="M32" s="49">
        <v>0</v>
      </c>
      <c r="N32" s="49">
        <v>0</v>
      </c>
      <c r="O32" s="49"/>
      <c r="P32" s="49">
        <v>0</v>
      </c>
      <c r="Q32" s="49">
        <v>0</v>
      </c>
      <c r="R32" s="49">
        <v>0</v>
      </c>
      <c r="S32" s="49"/>
      <c r="T32" s="138"/>
      <c r="U32" s="139"/>
    </row>
    <row r="33" spans="2:21" s="133" customFormat="1" ht="15" customHeight="1" x14ac:dyDescent="0.25">
      <c r="B33" s="119"/>
      <c r="C33" s="167" t="s">
        <v>158</v>
      </c>
      <c r="D33" s="174" t="s">
        <v>332</v>
      </c>
      <c r="E33" s="119"/>
      <c r="F33" s="50">
        <v>71</v>
      </c>
      <c r="G33" s="353"/>
      <c r="H33" s="49">
        <v>0</v>
      </c>
      <c r="I33" s="49">
        <v>16</v>
      </c>
      <c r="J33" s="49">
        <v>80</v>
      </c>
      <c r="K33" s="49"/>
      <c r="L33" s="49">
        <v>0</v>
      </c>
      <c r="M33" s="49">
        <v>0</v>
      </c>
      <c r="N33" s="49">
        <v>160</v>
      </c>
      <c r="O33" s="49"/>
      <c r="P33" s="49">
        <v>0</v>
      </c>
      <c r="Q33" s="49">
        <v>0</v>
      </c>
      <c r="R33" s="49">
        <v>0</v>
      </c>
      <c r="S33" s="49"/>
    </row>
    <row r="34" spans="2:21" s="10" customFormat="1" ht="15" customHeight="1" x14ac:dyDescent="0.25">
      <c r="C34" s="163" t="s">
        <v>51</v>
      </c>
      <c r="D34" s="170" t="s">
        <v>339</v>
      </c>
      <c r="F34" s="50">
        <v>31.2</v>
      </c>
      <c r="G34" s="49"/>
      <c r="H34" s="49">
        <v>0</v>
      </c>
      <c r="I34" s="49">
        <v>0</v>
      </c>
      <c r="J34" s="49">
        <v>0</v>
      </c>
      <c r="K34" s="49"/>
      <c r="L34" s="49">
        <v>0</v>
      </c>
      <c r="M34" s="49">
        <v>0</v>
      </c>
      <c r="N34" s="49">
        <v>0</v>
      </c>
      <c r="O34" s="49"/>
      <c r="P34" s="49">
        <v>0</v>
      </c>
      <c r="Q34" s="49">
        <v>0</v>
      </c>
      <c r="R34" s="49">
        <v>0</v>
      </c>
      <c r="S34" s="49"/>
      <c r="T34" s="138"/>
      <c r="U34" s="139"/>
    </row>
    <row r="35" spans="2:21" s="10" customFormat="1" ht="15" customHeight="1" x14ac:dyDescent="0.25">
      <c r="C35" s="163" t="s">
        <v>147</v>
      </c>
      <c r="D35" s="174" t="s">
        <v>318</v>
      </c>
      <c r="F35" s="20">
        <v>58.7</v>
      </c>
      <c r="G35" s="49"/>
      <c r="H35" s="49">
        <v>0</v>
      </c>
      <c r="I35" s="49">
        <v>0</v>
      </c>
      <c r="J35" s="49">
        <v>0</v>
      </c>
      <c r="K35" s="49"/>
      <c r="L35" s="49">
        <v>0</v>
      </c>
      <c r="M35" s="49">
        <v>0</v>
      </c>
      <c r="N35" s="49">
        <v>0</v>
      </c>
      <c r="O35" s="49"/>
      <c r="P35" s="49">
        <v>0</v>
      </c>
      <c r="Q35" s="49">
        <v>0</v>
      </c>
      <c r="R35" s="49">
        <v>0</v>
      </c>
      <c r="S35" s="49"/>
      <c r="T35" s="138"/>
      <c r="U35" s="138"/>
    </row>
    <row r="36" spans="2:21" ht="8.25" customHeight="1" thickBot="1" x14ac:dyDescent="0.25">
      <c r="B36" s="326"/>
      <c r="C36" s="326"/>
      <c r="D36" s="326"/>
      <c r="E36" s="326"/>
      <c r="F36" s="327"/>
      <c r="G36" s="326"/>
      <c r="H36" s="334"/>
      <c r="I36" s="334"/>
      <c r="J36" s="334"/>
      <c r="K36" s="326"/>
      <c r="L36" s="335"/>
      <c r="M36" s="335"/>
      <c r="N36" s="335"/>
      <c r="O36" s="326"/>
      <c r="P36" s="335"/>
      <c r="Q36" s="335"/>
      <c r="R36" s="335"/>
      <c r="S36" s="326"/>
      <c r="T36" s="138"/>
    </row>
    <row r="37" spans="2:21" ht="7.5" customHeight="1" x14ac:dyDescent="0.2"/>
    <row r="38" spans="2:21" x14ac:dyDescent="0.2">
      <c r="B38" s="69" t="s">
        <v>105</v>
      </c>
      <c r="C38" s="69"/>
    </row>
    <row r="39" spans="2:21" x14ac:dyDescent="0.2">
      <c r="B39" s="70" t="s">
        <v>206</v>
      </c>
      <c r="C39" s="70"/>
    </row>
    <row r="40" spans="2:21" x14ac:dyDescent="0.2">
      <c r="B40" s="69"/>
      <c r="C40" s="69"/>
    </row>
    <row r="41" spans="2:21" x14ac:dyDescent="0.2">
      <c r="B41" s="69" t="s">
        <v>424</v>
      </c>
      <c r="C41" s="69"/>
      <c r="E41" s="146"/>
      <c r="F41" s="94"/>
    </row>
    <row r="42" spans="2:21" x14ac:dyDescent="0.2">
      <c r="B42" s="70" t="s">
        <v>425</v>
      </c>
      <c r="C42" s="70"/>
      <c r="E42" s="146"/>
      <c r="F42" s="94"/>
    </row>
    <row r="43" spans="2:21" x14ac:dyDescent="0.2">
      <c r="B43" s="69" t="s">
        <v>207</v>
      </c>
      <c r="C43" s="69"/>
    </row>
    <row r="44" spans="2:21" x14ac:dyDescent="0.2">
      <c r="B44" s="70" t="s">
        <v>208</v>
      </c>
      <c r="C44" s="70"/>
    </row>
    <row r="45" spans="2:21" s="10" customFormat="1" ht="9" customHeight="1" x14ac:dyDescent="0.25">
      <c r="D45" s="170"/>
      <c r="F45" s="56"/>
      <c r="G45" s="153"/>
      <c r="H45" s="123"/>
      <c r="I45" s="123"/>
      <c r="J45" s="187"/>
      <c r="K45" s="92"/>
      <c r="L45" s="123"/>
      <c r="M45" s="123"/>
      <c r="N45" s="49"/>
      <c r="O45" s="92"/>
      <c r="P45" s="56"/>
      <c r="Q45" s="56"/>
      <c r="R45" s="176"/>
      <c r="S45" s="92"/>
      <c r="T45" s="138"/>
      <c r="U45" s="139"/>
    </row>
    <row r="59" spans="8:19" x14ac:dyDescent="0.2">
      <c r="H59" s="123"/>
      <c r="I59" s="123"/>
      <c r="J59" s="123"/>
      <c r="K59" s="92"/>
      <c r="L59" s="50"/>
      <c r="M59" s="50"/>
      <c r="N59" s="50"/>
      <c r="O59" s="92"/>
      <c r="P59" s="92"/>
      <c r="Q59" s="92"/>
      <c r="R59" s="92"/>
      <c r="S59" s="92"/>
    </row>
    <row r="60" spans="8:19" x14ac:dyDescent="0.2">
      <c r="H60" s="123"/>
      <c r="I60" s="123"/>
      <c r="J60" s="123"/>
      <c r="K60" s="92"/>
      <c r="L60" s="123"/>
      <c r="M60" s="123"/>
      <c r="N60" s="123"/>
      <c r="O60" s="92"/>
      <c r="P60" s="92"/>
      <c r="Q60" s="92"/>
      <c r="R60" s="92"/>
      <c r="S60" s="92"/>
    </row>
    <row r="61" spans="8:19" x14ac:dyDescent="0.2">
      <c r="H61" s="123"/>
      <c r="I61" s="123"/>
      <c r="J61" s="123"/>
      <c r="K61" s="92"/>
      <c r="L61" s="123"/>
      <c r="M61" s="123"/>
      <c r="N61" s="123"/>
      <c r="O61" s="125"/>
      <c r="P61" s="125"/>
      <c r="Q61" s="125"/>
      <c r="R61" s="125"/>
      <c r="S61" s="92"/>
    </row>
    <row r="62" spans="8:19" x14ac:dyDescent="0.2">
      <c r="H62" s="123"/>
      <c r="I62" s="123"/>
      <c r="J62" s="123"/>
      <c r="K62" s="92"/>
      <c r="L62" s="123"/>
      <c r="M62" s="123"/>
      <c r="N62" s="123"/>
      <c r="O62" s="92"/>
      <c r="P62" s="92"/>
      <c r="Q62" s="92"/>
      <c r="R62" s="92"/>
      <c r="S62" s="92"/>
    </row>
    <row r="63" spans="8:19" x14ac:dyDescent="0.2">
      <c r="H63" s="123"/>
      <c r="I63" s="123"/>
      <c r="J63" s="123"/>
      <c r="K63" s="92"/>
      <c r="L63" s="50"/>
      <c r="M63" s="50"/>
      <c r="N63" s="50"/>
      <c r="O63" s="92"/>
      <c r="P63" s="92"/>
      <c r="Q63" s="92"/>
      <c r="R63" s="92"/>
      <c r="S63" s="92"/>
    </row>
    <row r="64" spans="8:19" x14ac:dyDescent="0.2">
      <c r="H64" s="123"/>
      <c r="I64" s="123"/>
      <c r="J64" s="123"/>
      <c r="K64" s="92"/>
      <c r="L64" s="123"/>
      <c r="M64" s="123"/>
      <c r="N64" s="123"/>
      <c r="O64" s="92"/>
      <c r="P64" s="92"/>
      <c r="Q64" s="92"/>
      <c r="R64" s="92"/>
      <c r="S64" s="92"/>
    </row>
  </sheetData>
  <sheetProtection algorithmName="SHA-512" hashValue="WjQC+V0CXP0bPog/xcYKg+GdNTQaBtIeVuNQEzMtGdA0T2sfsv3POmwZfknHqScF1+7sLIm2RxT8U5ZyG5ukBg==" saltValue="3w602qfkt6eg/drNMsJDXA==" spinCount="100000" sheet="1" objects="1" scenarios="1"/>
  <mergeCells count="5">
    <mergeCell ref="B1:T1"/>
    <mergeCell ref="B2:T2"/>
    <mergeCell ref="H4:J4"/>
    <mergeCell ref="L4:N4"/>
    <mergeCell ref="P4:R4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63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AE62"/>
  <sheetViews>
    <sheetView view="pageBreakPreview" zoomScaleNormal="110" zoomScaleSheetLayoutView="100" workbookViewId="0">
      <selection activeCell="W26" sqref="W26"/>
    </sheetView>
  </sheetViews>
  <sheetFormatPr defaultColWidth="9.42578125" defaultRowHeight="12.75" x14ac:dyDescent="0.2"/>
  <cols>
    <col min="1" max="1" width="6.5703125" style="94" customWidth="1"/>
    <col min="2" max="2" width="2" style="94" customWidth="1"/>
    <col min="3" max="3" width="27.5703125" style="94" customWidth="1"/>
    <col min="4" max="4" width="13.5703125" style="94" hidden="1" customWidth="1"/>
    <col min="5" max="5" width="2" style="94" customWidth="1"/>
    <col min="6" max="6" width="19.5703125" style="146" customWidth="1"/>
    <col min="7" max="7" width="2" style="94" customWidth="1"/>
    <col min="8" max="10" width="13.5703125" style="94" customWidth="1"/>
    <col min="11" max="11" width="2" style="94" customWidth="1"/>
    <col min="12" max="14" width="13.5703125" style="94" customWidth="1"/>
    <col min="15" max="15" width="2" style="94" customWidth="1"/>
    <col min="16" max="18" width="13.5703125" style="94" customWidth="1"/>
    <col min="19" max="20" width="2" style="94" customWidth="1"/>
    <col min="21" max="21" width="14.42578125" style="94" bestFit="1" customWidth="1"/>
    <col min="22" max="16384" width="9.42578125" style="94"/>
  </cols>
  <sheetData>
    <row r="1" spans="2:31" ht="15" customHeight="1" x14ac:dyDescent="0.2">
      <c r="B1" s="336" t="s">
        <v>220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158"/>
      <c r="U1" s="158"/>
    </row>
    <row r="2" spans="2:31" ht="18.600000000000001" customHeight="1" x14ac:dyDescent="0.2">
      <c r="B2" s="342" t="s">
        <v>227</v>
      </c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133"/>
      <c r="U2" s="133"/>
    </row>
    <row r="3" spans="2:31" ht="5.85" customHeight="1" thickBot="1" x14ac:dyDescent="0.25">
      <c r="B3" s="298"/>
      <c r="C3" s="298"/>
      <c r="E3" s="298"/>
      <c r="F3" s="299"/>
      <c r="G3" s="298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</row>
    <row r="4" spans="2:31" s="10" customFormat="1" ht="40.5" customHeight="1" x14ac:dyDescent="0.25">
      <c r="B4" s="324"/>
      <c r="C4" s="312" t="s">
        <v>73</v>
      </c>
      <c r="D4" s="313" t="s">
        <v>229</v>
      </c>
      <c r="E4" s="314"/>
      <c r="F4" s="313" t="s">
        <v>228</v>
      </c>
      <c r="G4" s="312"/>
      <c r="H4" s="338" t="s">
        <v>212</v>
      </c>
      <c r="I4" s="338"/>
      <c r="J4" s="338"/>
      <c r="K4" s="315"/>
      <c r="L4" s="340" t="s">
        <v>213</v>
      </c>
      <c r="M4" s="340"/>
      <c r="N4" s="340"/>
      <c r="O4" s="316"/>
      <c r="P4" s="339" t="s">
        <v>214</v>
      </c>
      <c r="Q4" s="339"/>
      <c r="R4" s="339"/>
      <c r="S4" s="325"/>
    </row>
    <row r="5" spans="2:31" s="10" customFormat="1" ht="13.5" customHeight="1" x14ac:dyDescent="0.25">
      <c r="B5" s="302"/>
      <c r="C5" s="302"/>
      <c r="D5" s="302"/>
      <c r="E5" s="303"/>
      <c r="F5" s="297"/>
      <c r="G5" s="303"/>
      <c r="H5" s="323"/>
      <c r="I5" s="323"/>
      <c r="J5" s="323"/>
      <c r="K5" s="303"/>
      <c r="L5" s="303"/>
      <c r="M5" s="303"/>
      <c r="N5" s="303"/>
      <c r="O5" s="303"/>
      <c r="P5" s="302"/>
      <c r="Q5" s="302"/>
      <c r="R5" s="302"/>
      <c r="S5" s="303"/>
    </row>
    <row r="6" spans="2:31" s="133" customFormat="1" x14ac:dyDescent="0.25">
      <c r="B6" s="302"/>
      <c r="C6" s="306"/>
      <c r="D6" s="302"/>
      <c r="E6" s="302"/>
      <c r="F6" s="300"/>
      <c r="G6" s="302"/>
      <c r="H6" s="329"/>
      <c r="I6" s="329"/>
      <c r="J6" s="329"/>
      <c r="K6" s="329"/>
      <c r="L6" s="329"/>
      <c r="M6" s="329"/>
      <c r="N6" s="329"/>
      <c r="O6" s="329"/>
      <c r="P6" s="330"/>
      <c r="Q6" s="330"/>
      <c r="R6" s="330"/>
      <c r="S6" s="329"/>
    </row>
    <row r="7" spans="2:31" s="133" customFormat="1" ht="13.5" thickBot="1" x14ac:dyDescent="0.3">
      <c r="B7" s="308"/>
      <c r="C7" s="307"/>
      <c r="D7" s="307"/>
      <c r="E7" s="308"/>
      <c r="F7" s="309">
        <v>2024</v>
      </c>
      <c r="G7" s="308"/>
      <c r="H7" s="310">
        <v>2022</v>
      </c>
      <c r="I7" s="310">
        <v>2023</v>
      </c>
      <c r="J7" s="310">
        <v>2025</v>
      </c>
      <c r="K7" s="311"/>
      <c r="L7" s="310">
        <v>2022</v>
      </c>
      <c r="M7" s="310">
        <v>2023</v>
      </c>
      <c r="N7" s="310">
        <v>2025</v>
      </c>
      <c r="O7" s="311"/>
      <c r="P7" s="310">
        <v>2022</v>
      </c>
      <c r="Q7" s="310">
        <v>2023</v>
      </c>
      <c r="R7" s="310">
        <v>2025</v>
      </c>
      <c r="S7" s="332"/>
    </row>
    <row r="8" spans="2:31" s="10" customFormat="1" ht="15" customHeight="1" x14ac:dyDescent="0.25">
      <c r="B8" s="48"/>
      <c r="C8" s="169" t="s">
        <v>56</v>
      </c>
      <c r="D8" s="175">
        <v>13</v>
      </c>
      <c r="E8" s="48"/>
      <c r="F8" s="57">
        <v>2518</v>
      </c>
      <c r="G8" s="151"/>
      <c r="H8" s="57">
        <v>100</v>
      </c>
      <c r="I8" s="57">
        <v>303</v>
      </c>
      <c r="J8" s="189">
        <f>SUM(J9:J30,'Jadual 3.1 (6)'!J8:J25)</f>
        <v>297</v>
      </c>
      <c r="K8" s="116"/>
      <c r="L8" s="57">
        <v>251</v>
      </c>
      <c r="M8" s="57">
        <v>820.11578947368412</v>
      </c>
      <c r="N8" s="131">
        <f>SUM(N9:N30,'Jadual 3.1 (6)'!N8:N25)</f>
        <v>724</v>
      </c>
      <c r="O8" s="116"/>
      <c r="P8" s="57">
        <v>6558.5538349999997</v>
      </c>
      <c r="Q8" s="57">
        <v>16309.656000000001</v>
      </c>
      <c r="R8" s="131">
        <v>17498.13095238095</v>
      </c>
      <c r="S8" s="116"/>
      <c r="T8" s="138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</row>
    <row r="9" spans="2:31" s="10" customFormat="1" ht="15" customHeight="1" x14ac:dyDescent="0.25">
      <c r="B9" s="11"/>
      <c r="C9" s="165" t="s">
        <v>180</v>
      </c>
      <c r="D9" s="174" t="s">
        <v>353</v>
      </c>
      <c r="F9" s="92">
        <v>625.29999999999995</v>
      </c>
      <c r="G9" s="153"/>
      <c r="H9" s="49">
        <v>57</v>
      </c>
      <c r="I9" s="49">
        <v>220</v>
      </c>
      <c r="J9" s="187">
        <v>272</v>
      </c>
      <c r="K9" s="49"/>
      <c r="L9" s="49">
        <v>148</v>
      </c>
      <c r="M9" s="49">
        <v>572.44912280701749</v>
      </c>
      <c r="N9" s="49">
        <v>664</v>
      </c>
      <c r="O9" s="49"/>
      <c r="P9" s="49">
        <v>6124.6689999999999</v>
      </c>
      <c r="Q9" s="49">
        <v>15281.896000000001</v>
      </c>
      <c r="R9" s="49">
        <v>17237.410952380949</v>
      </c>
      <c r="S9" s="49"/>
      <c r="T9" s="138"/>
      <c r="U9" s="59"/>
    </row>
    <row r="10" spans="2:31" s="10" customFormat="1" ht="15" customHeight="1" x14ac:dyDescent="0.25">
      <c r="C10" s="163" t="s">
        <v>168</v>
      </c>
      <c r="D10" s="174" t="s">
        <v>344</v>
      </c>
      <c r="F10" s="50">
        <v>53.9</v>
      </c>
      <c r="G10" s="153"/>
      <c r="H10" s="49">
        <v>0</v>
      </c>
      <c r="I10" s="49">
        <v>0</v>
      </c>
      <c r="J10" s="187">
        <v>0</v>
      </c>
      <c r="K10" s="49"/>
      <c r="L10" s="49">
        <v>0</v>
      </c>
      <c r="M10" s="49">
        <v>0</v>
      </c>
      <c r="N10" s="49">
        <v>0</v>
      </c>
      <c r="O10" s="49"/>
      <c r="P10" s="49">
        <v>0</v>
      </c>
      <c r="Q10" s="49">
        <v>0</v>
      </c>
      <c r="R10" s="49">
        <v>0</v>
      </c>
      <c r="S10" s="49"/>
      <c r="T10" s="138"/>
      <c r="U10" s="139"/>
    </row>
    <row r="11" spans="2:31" s="10" customFormat="1" ht="15" customHeight="1" x14ac:dyDescent="0.25">
      <c r="B11" s="11"/>
      <c r="C11" s="165" t="s">
        <v>184</v>
      </c>
      <c r="D11" s="174" t="s">
        <v>357</v>
      </c>
      <c r="F11" s="92">
        <v>34.4</v>
      </c>
      <c r="G11" s="153"/>
      <c r="H11" s="49">
        <v>0</v>
      </c>
      <c r="I11" s="49">
        <v>0</v>
      </c>
      <c r="J11" s="187">
        <v>0</v>
      </c>
      <c r="K11" s="49"/>
      <c r="L11" s="49">
        <v>0</v>
      </c>
      <c r="M11" s="49">
        <v>0</v>
      </c>
      <c r="N11" s="49">
        <v>0</v>
      </c>
      <c r="O11" s="49"/>
      <c r="P11" s="49">
        <v>0</v>
      </c>
      <c r="Q11" s="49">
        <v>0</v>
      </c>
      <c r="R11" s="49">
        <v>0</v>
      </c>
      <c r="S11" s="49"/>
      <c r="T11" s="138"/>
      <c r="U11" s="59"/>
    </row>
    <row r="12" spans="2:31" s="10" customFormat="1" ht="15" customHeight="1" x14ac:dyDescent="0.25">
      <c r="C12" s="163" t="s">
        <v>374</v>
      </c>
      <c r="D12" s="174" t="s">
        <v>362</v>
      </c>
      <c r="F12" s="50">
        <v>135.5</v>
      </c>
      <c r="G12" s="153"/>
      <c r="H12" s="49">
        <v>0</v>
      </c>
      <c r="I12" s="49">
        <v>0</v>
      </c>
      <c r="J12" s="187">
        <v>0</v>
      </c>
      <c r="K12" s="49"/>
      <c r="L12" s="49">
        <v>0</v>
      </c>
      <c r="M12" s="49">
        <v>0</v>
      </c>
      <c r="N12" s="49">
        <v>0</v>
      </c>
      <c r="O12" s="49"/>
      <c r="P12" s="49">
        <v>0</v>
      </c>
      <c r="Q12" s="49">
        <v>0</v>
      </c>
      <c r="R12" s="49">
        <v>0</v>
      </c>
      <c r="S12" s="49"/>
      <c r="T12" s="138"/>
      <c r="U12" s="138"/>
    </row>
    <row r="13" spans="2:31" s="10" customFormat="1" ht="15" customHeight="1" x14ac:dyDescent="0.25">
      <c r="C13" s="163" t="s">
        <v>373</v>
      </c>
      <c r="D13" s="170" t="s">
        <v>365</v>
      </c>
      <c r="F13" s="92">
        <v>87.6</v>
      </c>
      <c r="G13" s="153"/>
      <c r="H13" s="49">
        <v>0</v>
      </c>
      <c r="I13" s="49">
        <v>0</v>
      </c>
      <c r="J13" s="187">
        <v>0</v>
      </c>
      <c r="K13" s="49"/>
      <c r="L13" s="49">
        <v>0</v>
      </c>
      <c r="M13" s="49">
        <v>0</v>
      </c>
      <c r="N13" s="49">
        <v>0</v>
      </c>
      <c r="O13" s="49"/>
      <c r="P13" s="49">
        <v>0</v>
      </c>
      <c r="Q13" s="49">
        <v>0</v>
      </c>
      <c r="R13" s="49">
        <v>0</v>
      </c>
      <c r="S13" s="49"/>
      <c r="T13" s="138"/>
      <c r="U13" s="139"/>
    </row>
    <row r="14" spans="2:31" s="10" customFormat="1" ht="15" customHeight="1" x14ac:dyDescent="0.25">
      <c r="C14" s="163" t="s">
        <v>195</v>
      </c>
      <c r="D14" s="170" t="s">
        <v>367</v>
      </c>
      <c r="F14" s="50">
        <v>37</v>
      </c>
      <c r="G14" s="153"/>
      <c r="H14" s="49">
        <v>0</v>
      </c>
      <c r="I14" s="49">
        <v>0</v>
      </c>
      <c r="J14" s="187">
        <v>0</v>
      </c>
      <c r="K14" s="49"/>
      <c r="L14" s="49">
        <v>0</v>
      </c>
      <c r="M14" s="49">
        <v>0</v>
      </c>
      <c r="N14" s="49">
        <v>0</v>
      </c>
      <c r="O14" s="49"/>
      <c r="P14" s="49">
        <v>0</v>
      </c>
      <c r="Q14" s="49">
        <v>0</v>
      </c>
      <c r="R14" s="49">
        <v>0</v>
      </c>
      <c r="S14" s="49"/>
      <c r="T14" s="138"/>
      <c r="U14" s="139"/>
    </row>
    <row r="15" spans="2:31" s="10" customFormat="1" ht="15" customHeight="1" x14ac:dyDescent="0.25">
      <c r="B15" s="11"/>
      <c r="C15" s="165" t="s">
        <v>197</v>
      </c>
      <c r="D15" s="170" t="s">
        <v>369</v>
      </c>
      <c r="F15" s="92">
        <v>61.3</v>
      </c>
      <c r="G15" s="153"/>
      <c r="H15" s="49">
        <v>0</v>
      </c>
      <c r="I15" s="49">
        <v>0</v>
      </c>
      <c r="J15" s="187">
        <v>0</v>
      </c>
      <c r="K15" s="49"/>
      <c r="L15" s="49">
        <v>0</v>
      </c>
      <c r="M15" s="49">
        <v>0</v>
      </c>
      <c r="N15" s="49">
        <v>0</v>
      </c>
      <c r="O15" s="49"/>
      <c r="P15" s="49">
        <v>0</v>
      </c>
      <c r="Q15" s="49">
        <v>0</v>
      </c>
      <c r="R15" s="49">
        <v>0</v>
      </c>
      <c r="S15" s="49"/>
      <c r="T15" s="138"/>
      <c r="U15" s="59"/>
    </row>
    <row r="16" spans="2:31" s="10" customFormat="1" ht="15" customHeight="1" x14ac:dyDescent="0.25">
      <c r="B16" s="11"/>
      <c r="C16" s="165" t="s">
        <v>183</v>
      </c>
      <c r="D16" s="171" t="s">
        <v>356</v>
      </c>
      <c r="F16" s="92">
        <v>24.6</v>
      </c>
      <c r="G16" s="153"/>
      <c r="H16" s="49">
        <v>0</v>
      </c>
      <c r="I16" s="49">
        <v>0</v>
      </c>
      <c r="J16" s="187">
        <v>0</v>
      </c>
      <c r="K16" s="49"/>
      <c r="L16" s="49">
        <v>0</v>
      </c>
      <c r="M16" s="49">
        <v>0</v>
      </c>
      <c r="N16" s="49">
        <v>0</v>
      </c>
      <c r="O16" s="49"/>
      <c r="P16" s="49">
        <v>0</v>
      </c>
      <c r="Q16" s="49">
        <v>0</v>
      </c>
      <c r="R16" s="49">
        <v>0</v>
      </c>
      <c r="S16" s="49"/>
      <c r="T16" s="138"/>
      <c r="U16" s="59"/>
    </row>
    <row r="17" spans="2:21" s="10" customFormat="1" ht="15" customHeight="1" x14ac:dyDescent="0.25">
      <c r="C17" s="163" t="s">
        <v>171</v>
      </c>
      <c r="D17" s="170" t="s">
        <v>346</v>
      </c>
      <c r="F17" s="50">
        <v>37</v>
      </c>
      <c r="G17" s="153"/>
      <c r="H17" s="49">
        <v>0</v>
      </c>
      <c r="I17" s="49">
        <v>0</v>
      </c>
      <c r="J17" s="187">
        <v>0</v>
      </c>
      <c r="K17" s="49"/>
      <c r="L17" s="49">
        <v>0</v>
      </c>
      <c r="M17" s="49">
        <v>0</v>
      </c>
      <c r="N17" s="49">
        <v>0</v>
      </c>
      <c r="O17" s="49"/>
      <c r="P17" s="49">
        <v>0</v>
      </c>
      <c r="Q17" s="49">
        <v>0</v>
      </c>
      <c r="R17" s="49">
        <v>0</v>
      </c>
      <c r="S17" s="49"/>
      <c r="T17" s="138"/>
      <c r="U17" s="138"/>
    </row>
    <row r="18" spans="2:21" s="10" customFormat="1" ht="15" customHeight="1" x14ac:dyDescent="0.25">
      <c r="C18" s="163" t="s">
        <v>191</v>
      </c>
      <c r="D18" s="174" t="s">
        <v>363</v>
      </c>
      <c r="F18" s="50">
        <v>23.5</v>
      </c>
      <c r="G18" s="153"/>
      <c r="H18" s="49">
        <v>0</v>
      </c>
      <c r="I18" s="49">
        <v>0</v>
      </c>
      <c r="J18" s="187">
        <v>0</v>
      </c>
      <c r="K18" s="49"/>
      <c r="L18" s="49">
        <v>0</v>
      </c>
      <c r="M18" s="49">
        <v>0</v>
      </c>
      <c r="N18" s="49">
        <v>0</v>
      </c>
      <c r="O18" s="49"/>
      <c r="P18" s="49">
        <v>0</v>
      </c>
      <c r="Q18" s="49">
        <v>0</v>
      </c>
      <c r="R18" s="49">
        <v>0</v>
      </c>
      <c r="S18" s="49"/>
      <c r="T18" s="138"/>
      <c r="U18" s="138"/>
    </row>
    <row r="19" spans="2:21" s="10" customFormat="1" ht="15" customHeight="1" x14ac:dyDescent="0.25">
      <c r="C19" s="163" t="s">
        <v>192</v>
      </c>
      <c r="D19" s="174" t="s">
        <v>364</v>
      </c>
      <c r="F19" s="50">
        <v>45</v>
      </c>
      <c r="G19" s="153"/>
      <c r="H19" s="49">
        <v>43</v>
      </c>
      <c r="I19" s="49">
        <v>79</v>
      </c>
      <c r="J19" s="187">
        <v>15</v>
      </c>
      <c r="K19" s="49"/>
      <c r="L19" s="49">
        <v>103</v>
      </c>
      <c r="M19" s="49">
        <v>237</v>
      </c>
      <c r="N19" s="49">
        <v>45</v>
      </c>
      <c r="O19" s="49"/>
      <c r="P19" s="49">
        <v>433.88483499999995</v>
      </c>
      <c r="Q19" s="49">
        <v>647.79999999999995</v>
      </c>
      <c r="R19" s="49">
        <v>183.72</v>
      </c>
      <c r="S19" s="49"/>
      <c r="T19" s="138"/>
      <c r="U19" s="138"/>
    </row>
    <row r="20" spans="2:21" s="10" customFormat="1" ht="15" customHeight="1" x14ac:dyDescent="0.25">
      <c r="B20" s="11"/>
      <c r="C20" s="165" t="s">
        <v>210</v>
      </c>
      <c r="D20" s="174">
        <v>1312</v>
      </c>
      <c r="F20" s="92">
        <v>20.8</v>
      </c>
      <c r="G20" s="153"/>
      <c r="H20" s="49">
        <v>0</v>
      </c>
      <c r="I20" s="49">
        <v>0</v>
      </c>
      <c r="J20" s="187">
        <v>0</v>
      </c>
      <c r="K20" s="49"/>
      <c r="L20" s="49">
        <v>0</v>
      </c>
      <c r="M20" s="49">
        <v>0</v>
      </c>
      <c r="N20" s="49">
        <v>0</v>
      </c>
      <c r="O20" s="49"/>
      <c r="P20" s="49">
        <v>0</v>
      </c>
      <c r="Q20" s="49">
        <v>0</v>
      </c>
      <c r="R20" s="49">
        <v>0</v>
      </c>
      <c r="S20" s="49"/>
      <c r="T20" s="138"/>
      <c r="U20" s="59"/>
    </row>
    <row r="21" spans="2:21" s="10" customFormat="1" ht="15" customHeight="1" x14ac:dyDescent="0.25">
      <c r="C21" s="163" t="s">
        <v>175</v>
      </c>
      <c r="D21" s="174" t="s">
        <v>349</v>
      </c>
      <c r="F21" s="50">
        <v>20.100000000000001</v>
      </c>
      <c r="G21" s="153"/>
      <c r="H21" s="49">
        <v>0</v>
      </c>
      <c r="I21" s="49">
        <v>0</v>
      </c>
      <c r="J21" s="187">
        <v>0</v>
      </c>
      <c r="K21" s="188"/>
      <c r="L21" s="49">
        <v>0</v>
      </c>
      <c r="M21" s="49">
        <v>0</v>
      </c>
      <c r="N21" s="153">
        <v>0</v>
      </c>
      <c r="O21" s="188"/>
      <c r="P21" s="49">
        <v>0</v>
      </c>
      <c r="Q21" s="49">
        <v>0</v>
      </c>
      <c r="R21" s="49">
        <v>0</v>
      </c>
      <c r="S21" s="49"/>
      <c r="T21" s="138"/>
      <c r="U21" s="138"/>
    </row>
    <row r="22" spans="2:21" s="10" customFormat="1" ht="15" customHeight="1" x14ac:dyDescent="0.25">
      <c r="C22" s="163" t="s">
        <v>176</v>
      </c>
      <c r="D22" s="170" t="s">
        <v>350</v>
      </c>
      <c r="F22" s="92">
        <v>15.6</v>
      </c>
      <c r="G22" s="153"/>
      <c r="H22" s="49">
        <v>0</v>
      </c>
      <c r="I22" s="49">
        <v>0</v>
      </c>
      <c r="J22" s="187">
        <v>0</v>
      </c>
      <c r="K22" s="188"/>
      <c r="L22" s="49">
        <v>0</v>
      </c>
      <c r="M22" s="49">
        <v>0</v>
      </c>
      <c r="N22" s="153">
        <v>0</v>
      </c>
      <c r="O22" s="188"/>
      <c r="P22" s="49">
        <v>0</v>
      </c>
      <c r="Q22" s="49">
        <v>0</v>
      </c>
      <c r="R22" s="49">
        <v>0</v>
      </c>
      <c r="S22" s="49"/>
      <c r="T22" s="138"/>
      <c r="U22" s="139"/>
    </row>
    <row r="23" spans="2:21" s="10" customFormat="1" ht="15" customHeight="1" x14ac:dyDescent="0.25">
      <c r="B23" s="11"/>
      <c r="C23" s="165" t="s">
        <v>57</v>
      </c>
      <c r="D23" s="170" t="s">
        <v>366</v>
      </c>
      <c r="F23" s="92">
        <v>255.3</v>
      </c>
      <c r="G23" s="153"/>
      <c r="H23" s="49">
        <v>0</v>
      </c>
      <c r="I23" s="49">
        <v>0</v>
      </c>
      <c r="J23" s="187">
        <v>0</v>
      </c>
      <c r="K23" s="188"/>
      <c r="L23" s="49">
        <v>0</v>
      </c>
      <c r="M23" s="49">
        <v>0</v>
      </c>
      <c r="N23" s="153">
        <v>0</v>
      </c>
      <c r="O23" s="188"/>
      <c r="P23" s="49">
        <v>0</v>
      </c>
      <c r="Q23" s="49">
        <v>0</v>
      </c>
      <c r="R23" s="49">
        <v>0</v>
      </c>
      <c r="S23" s="49"/>
      <c r="T23" s="138"/>
      <c r="U23" s="59"/>
    </row>
    <row r="24" spans="2:21" s="10" customFormat="1" ht="15" customHeight="1" x14ac:dyDescent="0.25">
      <c r="C24" s="163" t="s">
        <v>174</v>
      </c>
      <c r="D24" s="174" t="s">
        <v>348</v>
      </c>
      <c r="F24" s="50">
        <v>21.7</v>
      </c>
      <c r="G24" s="153"/>
      <c r="H24" s="49">
        <v>0</v>
      </c>
      <c r="I24" s="49">
        <v>0</v>
      </c>
      <c r="J24" s="187">
        <v>0</v>
      </c>
      <c r="K24" s="188"/>
      <c r="L24" s="49">
        <v>0</v>
      </c>
      <c r="M24" s="49">
        <v>0</v>
      </c>
      <c r="N24" s="153">
        <v>0</v>
      </c>
      <c r="O24" s="188"/>
      <c r="P24" s="49">
        <v>0</v>
      </c>
      <c r="Q24" s="49">
        <v>0</v>
      </c>
      <c r="R24" s="49">
        <v>0</v>
      </c>
      <c r="S24" s="49"/>
      <c r="T24" s="138"/>
      <c r="U24" s="138"/>
    </row>
    <row r="25" spans="2:21" s="10" customFormat="1" ht="15" customHeight="1" x14ac:dyDescent="0.25">
      <c r="C25" s="163" t="s">
        <v>188</v>
      </c>
      <c r="D25" s="174" t="s">
        <v>361</v>
      </c>
      <c r="F25" s="50">
        <v>42.5</v>
      </c>
      <c r="G25" s="153"/>
      <c r="H25" s="49">
        <v>0</v>
      </c>
      <c r="I25" s="49">
        <v>0</v>
      </c>
      <c r="J25" s="187">
        <v>0</v>
      </c>
      <c r="K25" s="188"/>
      <c r="L25" s="49">
        <v>0</v>
      </c>
      <c r="M25" s="49">
        <v>0</v>
      </c>
      <c r="N25" s="153">
        <v>0</v>
      </c>
      <c r="O25" s="188"/>
      <c r="P25" s="49">
        <v>0</v>
      </c>
      <c r="Q25" s="49">
        <v>0</v>
      </c>
      <c r="R25" s="49">
        <v>0</v>
      </c>
      <c r="S25" s="49"/>
      <c r="T25" s="138"/>
      <c r="U25" s="139"/>
    </row>
    <row r="26" spans="2:21" s="10" customFormat="1" ht="15" customHeight="1" x14ac:dyDescent="0.25">
      <c r="C26" s="163" t="s">
        <v>178</v>
      </c>
      <c r="D26" s="174" t="s">
        <v>351</v>
      </c>
      <c r="F26" s="50">
        <v>25</v>
      </c>
      <c r="G26" s="153"/>
      <c r="H26" s="49">
        <v>0</v>
      </c>
      <c r="I26" s="49">
        <v>0</v>
      </c>
      <c r="J26" s="187">
        <v>0</v>
      </c>
      <c r="K26" s="188"/>
      <c r="L26" s="49">
        <v>0</v>
      </c>
      <c r="M26" s="49">
        <v>0</v>
      </c>
      <c r="N26" s="153">
        <v>0</v>
      </c>
      <c r="O26" s="188"/>
      <c r="P26" s="49">
        <v>0</v>
      </c>
      <c r="Q26" s="49">
        <v>0</v>
      </c>
      <c r="R26" s="49">
        <v>0</v>
      </c>
      <c r="S26" s="49"/>
      <c r="T26" s="138"/>
      <c r="U26" s="139"/>
    </row>
    <row r="27" spans="2:21" s="10" customFormat="1" ht="15" customHeight="1" x14ac:dyDescent="0.25">
      <c r="C27" s="163" t="s">
        <v>172</v>
      </c>
      <c r="D27" s="170" t="s">
        <v>347</v>
      </c>
      <c r="F27" s="50">
        <v>188.9</v>
      </c>
      <c r="G27" s="153"/>
      <c r="H27" s="49">
        <v>0</v>
      </c>
      <c r="I27" s="49">
        <v>0</v>
      </c>
      <c r="J27" s="187">
        <v>0</v>
      </c>
      <c r="K27" s="188"/>
      <c r="L27" s="49">
        <v>0</v>
      </c>
      <c r="M27" s="49">
        <v>0</v>
      </c>
      <c r="N27" s="153">
        <v>0</v>
      </c>
      <c r="O27" s="188"/>
      <c r="P27" s="49">
        <v>0</v>
      </c>
      <c r="Q27" s="49">
        <v>0</v>
      </c>
      <c r="R27" s="49">
        <v>0</v>
      </c>
      <c r="S27" s="49"/>
      <c r="T27" s="138"/>
      <c r="U27" s="138"/>
    </row>
    <row r="28" spans="2:21" s="10" customFormat="1" ht="15" customHeight="1" x14ac:dyDescent="0.25">
      <c r="B28" s="11"/>
      <c r="C28" s="165" t="s">
        <v>200</v>
      </c>
      <c r="D28" s="170" t="s">
        <v>370</v>
      </c>
      <c r="F28" s="92">
        <v>32</v>
      </c>
      <c r="G28" s="153"/>
      <c r="H28" s="49">
        <v>0</v>
      </c>
      <c r="I28" s="49">
        <v>0</v>
      </c>
      <c r="J28" s="187">
        <v>0</v>
      </c>
      <c r="K28" s="188"/>
      <c r="L28" s="49">
        <v>0</v>
      </c>
      <c r="M28" s="49">
        <v>0</v>
      </c>
      <c r="N28" s="153">
        <v>0</v>
      </c>
      <c r="O28" s="188"/>
      <c r="P28" s="49">
        <v>0</v>
      </c>
      <c r="Q28" s="49">
        <v>0</v>
      </c>
      <c r="R28" s="49">
        <v>0</v>
      </c>
      <c r="S28" s="49"/>
      <c r="T28" s="138"/>
      <c r="U28" s="59"/>
    </row>
    <row r="29" spans="2:21" s="10" customFormat="1" ht="15" customHeight="1" x14ac:dyDescent="0.25">
      <c r="C29" s="163" t="s">
        <v>179</v>
      </c>
      <c r="D29" s="174" t="s">
        <v>352</v>
      </c>
      <c r="F29" s="92">
        <v>37</v>
      </c>
      <c r="G29" s="153"/>
      <c r="H29" s="49">
        <v>0</v>
      </c>
      <c r="I29" s="49">
        <v>0</v>
      </c>
      <c r="J29" s="187">
        <v>0</v>
      </c>
      <c r="K29" s="188"/>
      <c r="L29" s="49">
        <v>0</v>
      </c>
      <c r="M29" s="49">
        <v>0</v>
      </c>
      <c r="N29" s="153">
        <v>0</v>
      </c>
      <c r="O29" s="188"/>
      <c r="P29" s="49">
        <v>0</v>
      </c>
      <c r="Q29" s="49">
        <v>0</v>
      </c>
      <c r="R29" s="49">
        <v>0</v>
      </c>
      <c r="S29" s="49"/>
      <c r="T29" s="138"/>
      <c r="U29" s="139"/>
    </row>
    <row r="30" spans="2:21" s="10" customFormat="1" ht="15" customHeight="1" x14ac:dyDescent="0.25">
      <c r="C30" s="163" t="s">
        <v>196</v>
      </c>
      <c r="D30" s="174" t="s">
        <v>368</v>
      </c>
      <c r="F30" s="92">
        <v>10.3</v>
      </c>
      <c r="G30" s="153"/>
      <c r="H30" s="49">
        <v>0</v>
      </c>
      <c r="I30" s="49">
        <v>0</v>
      </c>
      <c r="J30" s="187">
        <v>0</v>
      </c>
      <c r="K30" s="188"/>
      <c r="L30" s="49">
        <v>0</v>
      </c>
      <c r="M30" s="49">
        <v>0</v>
      </c>
      <c r="N30" s="153">
        <v>0</v>
      </c>
      <c r="O30" s="188"/>
      <c r="P30" s="49">
        <v>0</v>
      </c>
      <c r="Q30" s="49">
        <v>0</v>
      </c>
      <c r="R30" s="49">
        <v>0</v>
      </c>
      <c r="S30" s="49"/>
      <c r="T30" s="138"/>
      <c r="U30" s="139"/>
    </row>
    <row r="31" spans="2:21" ht="8.25" customHeight="1" thickBot="1" x14ac:dyDescent="0.25">
      <c r="B31" s="326"/>
      <c r="C31" s="326"/>
      <c r="D31" s="326"/>
      <c r="E31" s="326"/>
      <c r="F31" s="327"/>
      <c r="G31" s="326"/>
      <c r="H31" s="334"/>
      <c r="I31" s="334"/>
      <c r="J31" s="334"/>
      <c r="K31" s="326"/>
      <c r="L31" s="335"/>
      <c r="M31" s="335"/>
      <c r="N31" s="335"/>
      <c r="O31" s="326"/>
      <c r="P31" s="335"/>
      <c r="Q31" s="335"/>
      <c r="R31" s="335"/>
      <c r="S31" s="326"/>
      <c r="T31" s="138"/>
    </row>
    <row r="33" spans="2:21" x14ac:dyDescent="0.2">
      <c r="B33" s="69" t="s">
        <v>105</v>
      </c>
      <c r="C33" s="69"/>
      <c r="F33" s="94"/>
    </row>
    <row r="34" spans="2:21" x14ac:dyDescent="0.2">
      <c r="B34" s="70" t="s">
        <v>206</v>
      </c>
      <c r="C34" s="70"/>
      <c r="F34" s="94"/>
    </row>
    <row r="35" spans="2:21" x14ac:dyDescent="0.2">
      <c r="B35" s="69"/>
      <c r="C35" s="69"/>
      <c r="F35" s="94"/>
    </row>
    <row r="36" spans="2:21" x14ac:dyDescent="0.2">
      <c r="B36" s="69" t="s">
        <v>424</v>
      </c>
      <c r="C36" s="69"/>
      <c r="E36" s="146"/>
      <c r="F36" s="94"/>
      <c r="J36" s="135" t="s">
        <v>372</v>
      </c>
    </row>
    <row r="37" spans="2:21" x14ac:dyDescent="0.2">
      <c r="B37" s="70" t="s">
        <v>425</v>
      </c>
      <c r="C37" s="70"/>
      <c r="E37" s="146"/>
      <c r="F37" s="94"/>
      <c r="J37" s="164" t="s">
        <v>371</v>
      </c>
    </row>
    <row r="38" spans="2:21" x14ac:dyDescent="0.2">
      <c r="B38" s="69" t="s">
        <v>207</v>
      </c>
      <c r="C38" s="69"/>
      <c r="F38" s="94"/>
      <c r="J38" s="135" t="s">
        <v>375</v>
      </c>
    </row>
    <row r="39" spans="2:21" x14ac:dyDescent="0.2">
      <c r="B39" s="70" t="s">
        <v>208</v>
      </c>
      <c r="C39" s="70"/>
      <c r="F39" s="94"/>
      <c r="J39" s="164" t="s">
        <v>376</v>
      </c>
    </row>
    <row r="40" spans="2:21" s="10" customFormat="1" ht="15" customHeight="1" x14ac:dyDescent="0.25">
      <c r="B40" s="11"/>
      <c r="C40" s="165"/>
      <c r="D40" s="174"/>
      <c r="F40" s="148"/>
      <c r="G40" s="153"/>
      <c r="H40" s="49"/>
      <c r="I40" s="49"/>
      <c r="J40" s="187"/>
      <c r="K40" s="188"/>
      <c r="L40" s="188"/>
      <c r="M40" s="188"/>
      <c r="N40" s="187"/>
      <c r="O40" s="188"/>
      <c r="P40" s="176"/>
      <c r="Q40" s="176"/>
      <c r="R40" s="176"/>
      <c r="S40" s="49"/>
      <c r="T40" s="138"/>
      <c r="U40" s="59"/>
    </row>
    <row r="41" spans="2:21" s="10" customFormat="1" ht="15" customHeight="1" x14ac:dyDescent="0.25">
      <c r="C41" s="163"/>
      <c r="D41" s="170"/>
      <c r="F41" s="56"/>
      <c r="G41" s="153"/>
      <c r="H41" s="49"/>
      <c r="I41" s="49"/>
      <c r="J41" s="187"/>
      <c r="K41" s="188"/>
      <c r="L41" s="188"/>
      <c r="M41" s="188"/>
      <c r="N41" s="187"/>
      <c r="O41" s="188"/>
      <c r="P41" s="176"/>
      <c r="Q41" s="176"/>
      <c r="R41" s="176"/>
      <c r="S41" s="49"/>
      <c r="T41" s="138"/>
      <c r="U41" s="139"/>
    </row>
    <row r="42" spans="2:21" s="10" customFormat="1" ht="15" customHeight="1" x14ac:dyDescent="0.25">
      <c r="B42" s="11"/>
      <c r="C42" s="165"/>
      <c r="D42" s="174"/>
      <c r="F42" s="148"/>
      <c r="G42" s="153"/>
      <c r="H42" s="49"/>
      <c r="I42" s="49"/>
      <c r="J42" s="187"/>
      <c r="K42" s="188"/>
      <c r="L42" s="188"/>
      <c r="M42" s="188"/>
      <c r="N42" s="187"/>
      <c r="O42" s="188"/>
      <c r="P42" s="176"/>
      <c r="Q42" s="176"/>
      <c r="R42" s="176"/>
      <c r="S42" s="49"/>
      <c r="T42" s="138"/>
      <c r="U42" s="59"/>
    </row>
    <row r="43" spans="2:21" s="10" customFormat="1" ht="15" customHeight="1" x14ac:dyDescent="0.25">
      <c r="B43" s="11"/>
      <c r="C43" s="165"/>
      <c r="D43" s="174"/>
      <c r="F43" s="148"/>
      <c r="G43" s="153"/>
      <c r="H43" s="49"/>
      <c r="I43" s="49"/>
      <c r="J43" s="187"/>
      <c r="K43" s="188"/>
      <c r="L43" s="188"/>
      <c r="M43" s="188"/>
      <c r="N43" s="187"/>
      <c r="O43" s="188"/>
      <c r="P43" s="176"/>
      <c r="Q43" s="176"/>
      <c r="R43" s="176"/>
      <c r="S43" s="49"/>
      <c r="T43" s="138"/>
      <c r="U43" s="59"/>
    </row>
    <row r="44" spans="2:21" s="10" customFormat="1" ht="15" customHeight="1" x14ac:dyDescent="0.25">
      <c r="B44" s="11"/>
      <c r="C44" s="165"/>
      <c r="D44" s="170"/>
      <c r="F44" s="148"/>
      <c r="G44" s="153"/>
      <c r="H44" s="49"/>
      <c r="I44" s="49"/>
      <c r="J44" s="187"/>
      <c r="K44" s="188"/>
      <c r="L44" s="188"/>
      <c r="M44" s="188"/>
      <c r="N44" s="187"/>
      <c r="O44" s="188"/>
      <c r="P44" s="176"/>
      <c r="Q44" s="176"/>
      <c r="R44" s="176"/>
      <c r="S44" s="49"/>
      <c r="T44" s="138"/>
      <c r="U44" s="59"/>
    </row>
    <row r="45" spans="2:21" s="10" customFormat="1" ht="15" customHeight="1" x14ac:dyDescent="0.25">
      <c r="B45" s="11"/>
      <c r="C45" s="165"/>
      <c r="D45" s="170"/>
      <c r="F45" s="148"/>
      <c r="G45" s="153"/>
      <c r="H45" s="49"/>
      <c r="I45" s="49"/>
      <c r="J45" s="187"/>
      <c r="K45" s="188"/>
      <c r="L45" s="188"/>
      <c r="M45" s="188"/>
      <c r="N45" s="187"/>
      <c r="O45" s="188"/>
      <c r="P45" s="176"/>
      <c r="Q45" s="176"/>
      <c r="R45" s="176"/>
      <c r="S45" s="49"/>
      <c r="T45" s="138"/>
      <c r="U45" s="59"/>
    </row>
    <row r="46" spans="2:21" s="10" customFormat="1" ht="15" customHeight="1" x14ac:dyDescent="0.25">
      <c r="C46" s="163"/>
      <c r="D46" s="174"/>
      <c r="F46" s="56"/>
      <c r="G46" s="153"/>
      <c r="H46" s="49"/>
      <c r="I46" s="49"/>
      <c r="J46" s="187"/>
      <c r="K46" s="188"/>
      <c r="L46" s="188"/>
      <c r="M46" s="188"/>
      <c r="N46" s="187"/>
      <c r="O46" s="188"/>
      <c r="P46" s="176"/>
      <c r="Q46" s="176"/>
      <c r="R46" s="176"/>
      <c r="S46" s="49"/>
      <c r="T46" s="138"/>
      <c r="U46" s="139"/>
    </row>
    <row r="47" spans="2:21" s="10" customFormat="1" ht="15" customHeight="1" x14ac:dyDescent="0.25">
      <c r="B47" s="11"/>
      <c r="C47" s="165"/>
      <c r="D47" s="171"/>
      <c r="F47" s="148"/>
      <c r="G47" s="153"/>
      <c r="H47" s="49"/>
      <c r="I47" s="49"/>
      <c r="J47" s="187"/>
      <c r="K47" s="188"/>
      <c r="L47" s="188"/>
      <c r="M47" s="188"/>
      <c r="N47" s="187"/>
      <c r="O47" s="188"/>
      <c r="P47" s="176"/>
      <c r="Q47" s="176"/>
      <c r="R47" s="176"/>
      <c r="S47" s="49"/>
      <c r="T47" s="138"/>
      <c r="U47" s="59"/>
    </row>
    <row r="48" spans="2:21" s="10" customFormat="1" ht="15" customHeight="1" x14ac:dyDescent="0.25">
      <c r="C48" s="163"/>
      <c r="D48" s="170"/>
      <c r="F48" s="56"/>
      <c r="G48" s="153"/>
      <c r="H48" s="49"/>
      <c r="I48" s="49"/>
      <c r="J48" s="187"/>
      <c r="K48" s="188"/>
      <c r="L48" s="188"/>
      <c r="M48" s="188"/>
      <c r="N48" s="187"/>
      <c r="O48" s="188"/>
      <c r="P48" s="176"/>
      <c r="Q48" s="176"/>
      <c r="R48" s="176"/>
      <c r="S48" s="49"/>
      <c r="T48" s="138"/>
      <c r="U48" s="138"/>
    </row>
    <row r="49" spans="2:21" s="10" customFormat="1" ht="15" customHeight="1" x14ac:dyDescent="0.25">
      <c r="B49" s="11"/>
      <c r="C49" s="165"/>
      <c r="D49" s="174"/>
      <c r="F49" s="148"/>
      <c r="G49" s="153"/>
      <c r="H49" s="49"/>
      <c r="I49" s="49"/>
      <c r="J49" s="187"/>
      <c r="K49" s="188"/>
      <c r="L49" s="188"/>
      <c r="M49" s="188"/>
      <c r="N49" s="187"/>
      <c r="O49" s="188"/>
      <c r="P49" s="176"/>
      <c r="Q49" s="176"/>
      <c r="R49" s="176"/>
      <c r="S49" s="49"/>
      <c r="T49" s="138"/>
      <c r="U49" s="59"/>
    </row>
    <row r="50" spans="2:21" s="10" customFormat="1" ht="15" customHeight="1" x14ac:dyDescent="0.25">
      <c r="C50" s="163"/>
      <c r="D50" s="174"/>
      <c r="F50" s="56"/>
      <c r="G50" s="153"/>
      <c r="H50" s="49"/>
      <c r="I50" s="49"/>
      <c r="J50" s="187"/>
      <c r="K50" s="188"/>
      <c r="L50" s="188"/>
      <c r="M50" s="188"/>
      <c r="N50" s="187"/>
      <c r="O50" s="188"/>
      <c r="P50" s="176"/>
      <c r="Q50" s="176"/>
      <c r="R50" s="176"/>
      <c r="S50" s="49"/>
      <c r="T50" s="138"/>
      <c r="U50" s="138"/>
    </row>
    <row r="51" spans="2:21" s="10" customFormat="1" ht="15" customHeight="1" x14ac:dyDescent="0.25">
      <c r="B51" s="11"/>
      <c r="C51" s="165"/>
      <c r="D51" s="170"/>
      <c r="F51" s="148"/>
      <c r="G51" s="153"/>
      <c r="H51" s="49"/>
      <c r="I51" s="49"/>
      <c r="J51" s="187"/>
      <c r="K51" s="188"/>
      <c r="L51" s="188"/>
      <c r="M51" s="188"/>
      <c r="N51" s="187"/>
      <c r="O51" s="188"/>
      <c r="P51" s="176"/>
      <c r="Q51" s="176"/>
      <c r="R51" s="176"/>
      <c r="S51" s="49"/>
      <c r="T51" s="138"/>
      <c r="U51" s="59"/>
    </row>
    <row r="52" spans="2:21" s="10" customFormat="1" ht="15" customHeight="1" x14ac:dyDescent="0.25">
      <c r="B52" s="11"/>
      <c r="C52" s="165"/>
      <c r="D52" s="174"/>
      <c r="F52" s="148"/>
      <c r="G52" s="153"/>
      <c r="H52" s="49"/>
      <c r="I52" s="49"/>
      <c r="J52" s="187"/>
      <c r="K52" s="188"/>
      <c r="L52" s="188"/>
      <c r="M52" s="188"/>
      <c r="N52" s="187"/>
      <c r="O52" s="188"/>
      <c r="P52" s="176"/>
      <c r="Q52" s="176"/>
      <c r="R52" s="176"/>
      <c r="S52" s="49"/>
      <c r="T52" s="138"/>
      <c r="U52" s="59"/>
    </row>
    <row r="53" spans="2:21" x14ac:dyDescent="0.2">
      <c r="D53" s="174"/>
      <c r="H53" s="123"/>
      <c r="I53" s="123"/>
      <c r="J53" s="123"/>
      <c r="K53" s="92"/>
      <c r="L53" s="50"/>
      <c r="M53" s="50"/>
      <c r="N53" s="50"/>
      <c r="O53" s="92"/>
      <c r="P53" s="92"/>
      <c r="Q53" s="92"/>
      <c r="R53" s="92"/>
      <c r="S53" s="92"/>
    </row>
    <row r="54" spans="2:21" x14ac:dyDescent="0.2">
      <c r="D54" s="174"/>
      <c r="H54" s="123"/>
      <c r="I54" s="123"/>
      <c r="J54" s="123"/>
      <c r="K54" s="92"/>
      <c r="L54" s="123"/>
      <c r="M54" s="123"/>
      <c r="N54" s="123"/>
      <c r="O54" s="92"/>
      <c r="P54" s="92"/>
      <c r="Q54" s="92"/>
      <c r="R54" s="92"/>
      <c r="S54" s="92"/>
    </row>
    <row r="55" spans="2:21" x14ac:dyDescent="0.2">
      <c r="D55" s="174"/>
      <c r="H55" s="123">
        <v>0</v>
      </c>
      <c r="I55" s="123"/>
      <c r="J55" s="123"/>
      <c r="K55" s="92"/>
      <c r="L55" s="123">
        <v>0</v>
      </c>
      <c r="M55" s="123"/>
      <c r="N55" s="123"/>
      <c r="O55" s="125"/>
      <c r="P55" s="125">
        <v>0</v>
      </c>
      <c r="Q55" s="125"/>
      <c r="R55" s="125"/>
      <c r="S55" s="92"/>
    </row>
    <row r="56" spans="2:21" x14ac:dyDescent="0.2">
      <c r="D56" s="174"/>
      <c r="H56" s="123"/>
      <c r="I56" s="123"/>
      <c r="J56" s="123"/>
      <c r="K56" s="92"/>
      <c r="L56" s="123"/>
      <c r="M56" s="123"/>
      <c r="N56" s="123"/>
      <c r="O56" s="92"/>
      <c r="P56" s="92"/>
      <c r="Q56" s="92"/>
      <c r="R56" s="92"/>
      <c r="S56" s="92"/>
    </row>
    <row r="57" spans="2:21" x14ac:dyDescent="0.2">
      <c r="D57" s="174"/>
      <c r="H57" s="123"/>
      <c r="I57" s="123"/>
      <c r="J57" s="123"/>
      <c r="K57" s="92"/>
      <c r="L57" s="50"/>
      <c r="M57" s="50"/>
      <c r="N57" s="50"/>
      <c r="O57" s="92"/>
      <c r="P57" s="92"/>
      <c r="Q57" s="92"/>
      <c r="R57" s="92"/>
      <c r="S57" s="92"/>
    </row>
    <row r="58" spans="2:21" x14ac:dyDescent="0.2">
      <c r="D58" s="174"/>
      <c r="H58" s="123"/>
      <c r="I58" s="123"/>
      <c r="J58" s="123"/>
      <c r="K58" s="92"/>
      <c r="L58" s="123"/>
      <c r="M58" s="123"/>
      <c r="N58" s="123"/>
      <c r="O58" s="92"/>
      <c r="P58" s="92"/>
      <c r="Q58" s="92"/>
      <c r="R58" s="92"/>
      <c r="S58" s="92"/>
    </row>
    <row r="59" spans="2:21" x14ac:dyDescent="0.2">
      <c r="D59" s="174"/>
    </row>
    <row r="60" spans="2:21" x14ac:dyDescent="0.2">
      <c r="D60" s="174"/>
    </row>
    <row r="61" spans="2:21" ht="13.5" thickBot="1" x14ac:dyDescent="0.25">
      <c r="D61" s="154"/>
    </row>
    <row r="62" spans="2:21" ht="13.5" thickBot="1" x14ac:dyDescent="0.25">
      <c r="D62" s="132"/>
    </row>
  </sheetData>
  <sheetProtection algorithmName="SHA-512" hashValue="QKqUiBJx+OiMjyRSbI8TeHGIz/GXHgs+Fqa9N7kmF9/pJDpD4Nde98OHLGrdamUwGGfDpbnUwDT7NskpL5DeHQ==" saltValue="Dm3x5Hyj4NNUfrdFxoaD8A==" spinCount="100000" sheet="1" objects="1" scenarios="1"/>
  <mergeCells count="5">
    <mergeCell ref="H4:J4"/>
    <mergeCell ref="L4:N4"/>
    <mergeCell ref="P4:R4"/>
    <mergeCell ref="B1:S1"/>
    <mergeCell ref="B2:S2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6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CAE34-DA05-4FD2-8432-EED56D5D32B6}">
  <dimension ref="B1:AE63"/>
  <sheetViews>
    <sheetView view="pageBreakPreview" zoomScale="110" zoomScaleNormal="110" zoomScaleSheetLayoutView="110" workbookViewId="0">
      <selection activeCell="U39" sqref="U39"/>
    </sheetView>
  </sheetViews>
  <sheetFormatPr defaultColWidth="9.42578125" defaultRowHeight="12.75" x14ac:dyDescent="0.2"/>
  <cols>
    <col min="1" max="1" width="6.5703125" style="94" customWidth="1"/>
    <col min="2" max="2" width="2" style="94" customWidth="1"/>
    <col min="3" max="3" width="27.5703125" style="94" customWidth="1"/>
    <col min="4" max="4" width="13.5703125" style="94" hidden="1" customWidth="1"/>
    <col min="5" max="5" width="2" style="94" customWidth="1"/>
    <col min="6" max="6" width="19.5703125" style="146" customWidth="1"/>
    <col min="7" max="7" width="2" style="94" customWidth="1"/>
    <col min="8" max="10" width="13.5703125" style="94" customWidth="1"/>
    <col min="11" max="11" width="2" style="94" customWidth="1"/>
    <col min="12" max="14" width="13.5703125" style="94" customWidth="1"/>
    <col min="15" max="15" width="2" style="94" customWidth="1"/>
    <col min="16" max="18" width="13.5703125" style="94" customWidth="1"/>
    <col min="19" max="20" width="2" style="94" customWidth="1"/>
    <col min="21" max="21" width="14.42578125" style="94" bestFit="1" customWidth="1"/>
    <col min="22" max="16384" width="9.42578125" style="94"/>
  </cols>
  <sheetData>
    <row r="1" spans="2:31" ht="15" customHeight="1" x14ac:dyDescent="0.2">
      <c r="B1" s="336" t="s">
        <v>220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158"/>
      <c r="U1" s="158"/>
    </row>
    <row r="2" spans="2:31" ht="18.600000000000001" customHeight="1" x14ac:dyDescent="0.2">
      <c r="B2" s="342" t="s">
        <v>227</v>
      </c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133"/>
      <c r="U2" s="133"/>
    </row>
    <row r="3" spans="2:31" ht="5.85" customHeight="1" thickBot="1" x14ac:dyDescent="0.25">
      <c r="B3" s="298"/>
      <c r="C3" s="298"/>
      <c r="E3" s="298"/>
      <c r="F3" s="299"/>
      <c r="G3" s="298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</row>
    <row r="4" spans="2:31" s="10" customFormat="1" ht="40.5" customHeight="1" x14ac:dyDescent="0.25">
      <c r="B4" s="324"/>
      <c r="C4" s="312" t="s">
        <v>73</v>
      </c>
      <c r="D4" s="313" t="s">
        <v>229</v>
      </c>
      <c r="E4" s="314"/>
      <c r="F4" s="313" t="s">
        <v>228</v>
      </c>
      <c r="G4" s="312"/>
      <c r="H4" s="338" t="s">
        <v>212</v>
      </c>
      <c r="I4" s="338"/>
      <c r="J4" s="338"/>
      <c r="K4" s="315"/>
      <c r="L4" s="340" t="s">
        <v>213</v>
      </c>
      <c r="M4" s="340"/>
      <c r="N4" s="340"/>
      <c r="O4" s="316"/>
      <c r="P4" s="339" t="s">
        <v>214</v>
      </c>
      <c r="Q4" s="339"/>
      <c r="R4" s="339"/>
      <c r="S4" s="325"/>
    </row>
    <row r="5" spans="2:31" s="10" customFormat="1" ht="13.5" customHeight="1" x14ac:dyDescent="0.25">
      <c r="B5" s="302"/>
      <c r="C5" s="302"/>
      <c r="D5" s="302"/>
      <c r="E5" s="303"/>
      <c r="F5" s="297"/>
      <c r="G5" s="303"/>
      <c r="H5" s="323"/>
      <c r="I5" s="323"/>
      <c r="J5" s="323"/>
      <c r="K5" s="303"/>
      <c r="L5" s="303"/>
      <c r="M5" s="303"/>
      <c r="N5" s="303"/>
      <c r="O5" s="303"/>
      <c r="P5" s="302"/>
      <c r="Q5" s="302"/>
      <c r="R5" s="302"/>
      <c r="S5" s="303"/>
    </row>
    <row r="6" spans="2:31" s="133" customFormat="1" x14ac:dyDescent="0.25">
      <c r="B6" s="302"/>
      <c r="C6" s="306"/>
      <c r="D6" s="302"/>
      <c r="E6" s="302"/>
      <c r="F6" s="300"/>
      <c r="G6" s="302"/>
      <c r="H6" s="329"/>
      <c r="I6" s="329"/>
      <c r="J6" s="329"/>
      <c r="K6" s="329"/>
      <c r="L6" s="329"/>
      <c r="M6" s="329"/>
      <c r="N6" s="329"/>
      <c r="O6" s="329"/>
      <c r="P6" s="330"/>
      <c r="Q6" s="330"/>
      <c r="R6" s="330"/>
      <c r="S6" s="329"/>
    </row>
    <row r="7" spans="2:31" s="133" customFormat="1" ht="13.5" thickBot="1" x14ac:dyDescent="0.3">
      <c r="B7" s="308"/>
      <c r="C7" s="307"/>
      <c r="D7" s="307"/>
      <c r="E7" s="308"/>
      <c r="F7" s="309">
        <v>2024</v>
      </c>
      <c r="G7" s="308"/>
      <c r="H7" s="310">
        <v>2022</v>
      </c>
      <c r="I7" s="310">
        <v>2023</v>
      </c>
      <c r="J7" s="310">
        <v>2025</v>
      </c>
      <c r="K7" s="311"/>
      <c r="L7" s="310">
        <v>2022</v>
      </c>
      <c r="M7" s="310">
        <v>2023</v>
      </c>
      <c r="N7" s="310">
        <v>2025</v>
      </c>
      <c r="O7" s="311"/>
      <c r="P7" s="310">
        <v>2022</v>
      </c>
      <c r="Q7" s="310">
        <v>2023</v>
      </c>
      <c r="R7" s="310">
        <v>2025</v>
      </c>
      <c r="S7" s="332"/>
    </row>
    <row r="8" spans="2:31" s="10" customFormat="1" ht="15" customHeight="1" x14ac:dyDescent="0.25">
      <c r="B8" s="11"/>
      <c r="C8" s="165" t="s">
        <v>169</v>
      </c>
      <c r="D8" s="174" t="s">
        <v>345</v>
      </c>
      <c r="F8" s="92">
        <v>22.5</v>
      </c>
      <c r="G8" s="153"/>
      <c r="H8" s="49">
        <v>0</v>
      </c>
      <c r="I8" s="49">
        <v>0</v>
      </c>
      <c r="J8" s="153">
        <v>0</v>
      </c>
      <c r="K8" s="188"/>
      <c r="L8" s="49">
        <v>0</v>
      </c>
      <c r="M8" s="49">
        <v>0</v>
      </c>
      <c r="N8" s="153">
        <v>0</v>
      </c>
      <c r="O8" s="188"/>
      <c r="P8" s="49">
        <v>0</v>
      </c>
      <c r="Q8" s="49">
        <v>0</v>
      </c>
      <c r="R8" s="49">
        <v>0</v>
      </c>
      <c r="S8" s="49"/>
      <c r="T8" s="138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</row>
    <row r="9" spans="2:31" s="10" customFormat="1" ht="15" customHeight="1" x14ac:dyDescent="0.25">
      <c r="C9" s="163" t="s">
        <v>187</v>
      </c>
      <c r="D9" s="170" t="s">
        <v>360</v>
      </c>
      <c r="F9" s="50">
        <v>256.2</v>
      </c>
      <c r="G9" s="153"/>
      <c r="H9" s="49">
        <v>0</v>
      </c>
      <c r="I9" s="49">
        <v>4</v>
      </c>
      <c r="J9" s="153">
        <v>0</v>
      </c>
      <c r="K9" s="188"/>
      <c r="L9" s="49">
        <v>0</v>
      </c>
      <c r="M9" s="49">
        <v>10.666666666666666</v>
      </c>
      <c r="N9" s="153">
        <v>0</v>
      </c>
      <c r="O9" s="188"/>
      <c r="P9" s="49">
        <v>0</v>
      </c>
      <c r="Q9" s="49">
        <v>379.96</v>
      </c>
      <c r="R9" s="49">
        <v>0</v>
      </c>
      <c r="S9" s="49"/>
      <c r="T9" s="138"/>
      <c r="U9" s="139"/>
    </row>
    <row r="10" spans="2:31" s="10" customFormat="1" ht="15" customHeight="1" x14ac:dyDescent="0.25">
      <c r="B10" s="11"/>
      <c r="C10" s="165" t="s">
        <v>185</v>
      </c>
      <c r="D10" s="174" t="s">
        <v>358</v>
      </c>
      <c r="F10" s="92">
        <v>18.399999999999999</v>
      </c>
      <c r="G10" s="153"/>
      <c r="H10" s="49">
        <v>0</v>
      </c>
      <c r="I10" s="49">
        <v>0</v>
      </c>
      <c r="J10" s="153">
        <v>0</v>
      </c>
      <c r="K10" s="188"/>
      <c r="L10" s="49">
        <v>0</v>
      </c>
      <c r="M10" s="49">
        <v>0</v>
      </c>
      <c r="N10" s="153">
        <v>0</v>
      </c>
      <c r="O10" s="188"/>
      <c r="P10" s="49">
        <v>0</v>
      </c>
      <c r="Q10" s="49">
        <v>0</v>
      </c>
      <c r="R10" s="49">
        <v>0</v>
      </c>
      <c r="S10" s="49"/>
      <c r="T10" s="138"/>
      <c r="U10" s="59"/>
    </row>
    <row r="11" spans="2:31" s="10" customFormat="1" ht="15" customHeight="1" x14ac:dyDescent="0.25">
      <c r="B11" s="11"/>
      <c r="C11" s="165" t="s">
        <v>182</v>
      </c>
      <c r="D11" s="174" t="s">
        <v>355</v>
      </c>
      <c r="F11" s="92">
        <v>46.5</v>
      </c>
      <c r="G11" s="153"/>
      <c r="H11" s="49">
        <v>0</v>
      </c>
      <c r="I11" s="49">
        <v>0</v>
      </c>
      <c r="J11" s="153">
        <v>10</v>
      </c>
      <c r="K11" s="188"/>
      <c r="L11" s="49">
        <v>0</v>
      </c>
      <c r="M11" s="49">
        <v>0</v>
      </c>
      <c r="N11" s="153">
        <v>15</v>
      </c>
      <c r="O11" s="188"/>
      <c r="P11" s="49">
        <v>0</v>
      </c>
      <c r="Q11" s="49">
        <v>0</v>
      </c>
      <c r="R11" s="49">
        <v>77</v>
      </c>
      <c r="S11" s="49"/>
      <c r="T11" s="138"/>
      <c r="U11" s="59"/>
    </row>
    <row r="12" spans="2:31" s="10" customFormat="1" ht="15" customHeight="1" x14ac:dyDescent="0.25">
      <c r="B12" s="11"/>
      <c r="C12" s="165" t="s">
        <v>181</v>
      </c>
      <c r="D12" s="170" t="s">
        <v>354</v>
      </c>
      <c r="F12" s="92">
        <v>38.1</v>
      </c>
      <c r="G12" s="153"/>
      <c r="H12" s="49">
        <v>0</v>
      </c>
      <c r="I12" s="49">
        <v>0</v>
      </c>
      <c r="J12" s="153">
        <v>0</v>
      </c>
      <c r="K12" s="188"/>
      <c r="L12" s="49">
        <v>0</v>
      </c>
      <c r="M12" s="49">
        <v>0</v>
      </c>
      <c r="N12" s="153">
        <v>0</v>
      </c>
      <c r="O12" s="188"/>
      <c r="P12" s="49">
        <v>0</v>
      </c>
      <c r="Q12" s="49">
        <v>0</v>
      </c>
      <c r="R12" s="49">
        <v>0</v>
      </c>
      <c r="S12" s="49"/>
      <c r="T12" s="138"/>
      <c r="U12" s="59"/>
    </row>
    <row r="13" spans="2:31" s="10" customFormat="1" ht="15" customHeight="1" x14ac:dyDescent="0.25">
      <c r="B13" s="11"/>
      <c r="C13" s="165" t="s">
        <v>186</v>
      </c>
      <c r="D13" s="170" t="s">
        <v>359</v>
      </c>
      <c r="F13" s="92">
        <v>16.399999999999999</v>
      </c>
      <c r="G13" s="153"/>
      <c r="H13" s="49">
        <v>0</v>
      </c>
      <c r="I13" s="49">
        <v>0</v>
      </c>
      <c r="J13" s="153">
        <v>0</v>
      </c>
      <c r="K13" s="188"/>
      <c r="L13" s="49">
        <v>0</v>
      </c>
      <c r="M13" s="49">
        <v>0</v>
      </c>
      <c r="N13" s="153">
        <v>0</v>
      </c>
      <c r="O13" s="188"/>
      <c r="P13" s="49">
        <v>0</v>
      </c>
      <c r="Q13" s="49">
        <v>0</v>
      </c>
      <c r="R13" s="49">
        <v>0</v>
      </c>
      <c r="S13" s="49"/>
      <c r="T13" s="138"/>
      <c r="U13" s="59"/>
    </row>
    <row r="14" spans="2:31" s="10" customFormat="1" ht="15" customHeight="1" x14ac:dyDescent="0.25">
      <c r="C14" s="163" t="s">
        <v>167</v>
      </c>
      <c r="D14" s="174" t="s">
        <v>343</v>
      </c>
      <c r="F14" s="50">
        <v>34.9</v>
      </c>
      <c r="G14" s="153"/>
      <c r="H14" s="49">
        <v>0</v>
      </c>
      <c r="I14" s="49">
        <v>0</v>
      </c>
      <c r="J14" s="153">
        <v>0</v>
      </c>
      <c r="K14" s="188"/>
      <c r="L14" s="49">
        <v>0</v>
      </c>
      <c r="M14" s="49">
        <v>0</v>
      </c>
      <c r="N14" s="153">
        <v>0</v>
      </c>
      <c r="O14" s="188"/>
      <c r="P14" s="49">
        <v>0</v>
      </c>
      <c r="Q14" s="49">
        <v>0</v>
      </c>
      <c r="R14" s="49">
        <v>0</v>
      </c>
      <c r="S14" s="49"/>
      <c r="T14" s="138"/>
      <c r="U14" s="139"/>
    </row>
    <row r="15" spans="2:31" s="10" customFormat="1" ht="15" customHeight="1" x14ac:dyDescent="0.25">
      <c r="B15" s="11"/>
      <c r="C15" s="165" t="s">
        <v>189</v>
      </c>
      <c r="D15" s="171">
        <v>1330</v>
      </c>
      <c r="F15" s="92">
        <v>15.7</v>
      </c>
      <c r="G15" s="153"/>
      <c r="H15" s="49">
        <v>0</v>
      </c>
      <c r="I15" s="49">
        <v>0</v>
      </c>
      <c r="J15" s="153">
        <v>0</v>
      </c>
      <c r="K15" s="188"/>
      <c r="L15" s="49">
        <v>0</v>
      </c>
      <c r="M15" s="49">
        <v>0</v>
      </c>
      <c r="N15" s="153">
        <v>0</v>
      </c>
      <c r="O15" s="188"/>
      <c r="P15" s="49">
        <v>0</v>
      </c>
      <c r="Q15" s="49">
        <v>0</v>
      </c>
      <c r="R15" s="49">
        <v>0</v>
      </c>
      <c r="S15" s="49"/>
      <c r="T15" s="138"/>
      <c r="U15" s="59"/>
    </row>
    <row r="16" spans="2:31" s="10" customFormat="1" ht="15" customHeight="1" x14ac:dyDescent="0.25">
      <c r="C16" s="163" t="s">
        <v>194</v>
      </c>
      <c r="D16" s="170">
        <v>1331</v>
      </c>
      <c r="F16" s="50">
        <v>20.5</v>
      </c>
      <c r="G16" s="153"/>
      <c r="H16" s="49">
        <v>0</v>
      </c>
      <c r="I16" s="49">
        <v>0</v>
      </c>
      <c r="J16" s="153">
        <v>0</v>
      </c>
      <c r="K16" s="188"/>
      <c r="L16" s="49">
        <v>0</v>
      </c>
      <c r="M16" s="49">
        <v>0</v>
      </c>
      <c r="N16" s="153">
        <v>0</v>
      </c>
      <c r="O16" s="188"/>
      <c r="P16" s="49">
        <v>0</v>
      </c>
      <c r="Q16" s="49">
        <v>0</v>
      </c>
      <c r="R16" s="49">
        <v>0</v>
      </c>
      <c r="S16" s="49"/>
      <c r="T16" s="138"/>
      <c r="U16" s="138"/>
      <c r="V16" s="138"/>
      <c r="W16" s="138"/>
    </row>
    <row r="17" spans="2:23" s="10" customFormat="1" ht="15" customHeight="1" x14ac:dyDescent="0.25">
      <c r="B17" s="11"/>
      <c r="C17" s="165" t="s">
        <v>201</v>
      </c>
      <c r="D17" s="174">
        <v>1332</v>
      </c>
      <c r="F17" s="92">
        <v>25.7</v>
      </c>
      <c r="G17" s="153"/>
      <c r="H17" s="49">
        <v>0</v>
      </c>
      <c r="I17" s="49">
        <v>0</v>
      </c>
      <c r="J17" s="153">
        <v>0</v>
      </c>
      <c r="K17" s="188"/>
      <c r="L17" s="49">
        <v>0</v>
      </c>
      <c r="M17" s="49">
        <v>0</v>
      </c>
      <c r="N17" s="153">
        <v>0</v>
      </c>
      <c r="O17" s="188"/>
      <c r="P17" s="49">
        <v>0</v>
      </c>
      <c r="Q17" s="49">
        <v>0</v>
      </c>
      <c r="R17" s="49">
        <v>0</v>
      </c>
      <c r="S17" s="49"/>
      <c r="T17" s="138"/>
      <c r="U17" s="59"/>
    </row>
    <row r="18" spans="2:23" s="10" customFormat="1" ht="15" customHeight="1" x14ac:dyDescent="0.25">
      <c r="C18" s="163" t="s">
        <v>190</v>
      </c>
      <c r="D18" s="174">
        <v>1333</v>
      </c>
      <c r="F18" s="50">
        <v>20.2</v>
      </c>
      <c r="G18" s="153"/>
      <c r="H18" s="49">
        <v>0</v>
      </c>
      <c r="I18" s="49">
        <v>0</v>
      </c>
      <c r="J18" s="153">
        <v>0</v>
      </c>
      <c r="K18" s="188"/>
      <c r="L18" s="49">
        <v>0</v>
      </c>
      <c r="M18" s="49">
        <v>0</v>
      </c>
      <c r="N18" s="153">
        <v>0</v>
      </c>
      <c r="O18" s="188"/>
      <c r="P18" s="49">
        <v>0</v>
      </c>
      <c r="Q18" s="49">
        <v>0</v>
      </c>
      <c r="R18" s="49">
        <v>0</v>
      </c>
      <c r="S18" s="49"/>
      <c r="T18" s="138"/>
      <c r="U18" s="138"/>
      <c r="V18" s="138"/>
      <c r="W18" s="138"/>
    </row>
    <row r="19" spans="2:23" s="10" customFormat="1" ht="15" customHeight="1" x14ac:dyDescent="0.25">
      <c r="B19" s="11"/>
      <c r="C19" s="165" t="s">
        <v>177</v>
      </c>
      <c r="D19" s="170">
        <v>1334</v>
      </c>
      <c r="F19" s="92">
        <v>19</v>
      </c>
      <c r="G19" s="153"/>
      <c r="H19" s="49">
        <v>0</v>
      </c>
      <c r="I19" s="49">
        <v>0</v>
      </c>
      <c r="J19" s="153">
        <v>0</v>
      </c>
      <c r="K19" s="188"/>
      <c r="L19" s="49">
        <v>0</v>
      </c>
      <c r="M19" s="49">
        <v>0</v>
      </c>
      <c r="N19" s="153">
        <v>0</v>
      </c>
      <c r="O19" s="188"/>
      <c r="P19" s="49">
        <v>0</v>
      </c>
      <c r="Q19" s="49">
        <v>0</v>
      </c>
      <c r="R19" s="49">
        <v>0</v>
      </c>
      <c r="S19" s="49"/>
      <c r="T19" s="138"/>
      <c r="U19" s="59"/>
    </row>
    <row r="20" spans="2:23" s="10" customFormat="1" ht="15" customHeight="1" x14ac:dyDescent="0.25">
      <c r="B20" s="11"/>
      <c r="C20" s="165" t="s">
        <v>199</v>
      </c>
      <c r="D20" s="174">
        <v>1335</v>
      </c>
      <c r="F20" s="92">
        <v>7.9</v>
      </c>
      <c r="G20" s="153"/>
      <c r="H20" s="49">
        <v>0</v>
      </c>
      <c r="I20" s="49">
        <v>0</v>
      </c>
      <c r="J20" s="153">
        <v>0</v>
      </c>
      <c r="K20" s="188"/>
      <c r="L20" s="49">
        <v>0</v>
      </c>
      <c r="M20" s="49">
        <v>0</v>
      </c>
      <c r="N20" s="153">
        <v>0</v>
      </c>
      <c r="O20" s="188"/>
      <c r="P20" s="49">
        <v>0</v>
      </c>
      <c r="Q20" s="49">
        <v>0</v>
      </c>
      <c r="R20" s="49">
        <v>0</v>
      </c>
      <c r="S20" s="49"/>
      <c r="T20" s="138"/>
      <c r="U20" s="59"/>
    </row>
    <row r="21" spans="2:23" s="10" customFormat="1" ht="15" customHeight="1" x14ac:dyDescent="0.25">
      <c r="C21" s="163" t="s">
        <v>193</v>
      </c>
      <c r="D21" s="171">
        <v>1336</v>
      </c>
      <c r="F21" s="50">
        <v>31.4</v>
      </c>
      <c r="G21" s="153"/>
      <c r="H21" s="49">
        <v>0</v>
      </c>
      <c r="I21" s="49">
        <v>0</v>
      </c>
      <c r="J21" s="153">
        <v>0</v>
      </c>
      <c r="K21" s="188"/>
      <c r="L21" s="49">
        <v>0</v>
      </c>
      <c r="M21" s="49">
        <v>0</v>
      </c>
      <c r="N21" s="153">
        <v>0</v>
      </c>
      <c r="O21" s="188"/>
      <c r="P21" s="49">
        <v>0</v>
      </c>
      <c r="Q21" s="49">
        <v>0</v>
      </c>
      <c r="R21" s="49">
        <v>0</v>
      </c>
      <c r="S21" s="49"/>
      <c r="T21" s="138"/>
      <c r="U21" s="138"/>
      <c r="V21" s="138"/>
      <c r="W21" s="138"/>
    </row>
    <row r="22" spans="2:23" s="10" customFormat="1" ht="15" customHeight="1" x14ac:dyDescent="0.25">
      <c r="C22" s="163" t="s">
        <v>173</v>
      </c>
      <c r="D22" s="170">
        <v>1337</v>
      </c>
      <c r="F22" s="50">
        <v>10.6</v>
      </c>
      <c r="G22" s="153"/>
      <c r="H22" s="49">
        <v>0</v>
      </c>
      <c r="I22" s="49">
        <v>0</v>
      </c>
      <c r="J22" s="153">
        <v>0</v>
      </c>
      <c r="K22" s="188"/>
      <c r="L22" s="49">
        <v>0</v>
      </c>
      <c r="M22" s="49">
        <v>0</v>
      </c>
      <c r="N22" s="153">
        <v>0</v>
      </c>
      <c r="O22" s="188"/>
      <c r="P22" s="49">
        <v>0</v>
      </c>
      <c r="Q22" s="49">
        <v>0</v>
      </c>
      <c r="R22" s="49">
        <v>0</v>
      </c>
      <c r="S22" s="49"/>
      <c r="T22" s="138"/>
      <c r="U22" s="138"/>
      <c r="V22" s="138"/>
      <c r="W22" s="138"/>
    </row>
    <row r="23" spans="2:23" s="10" customFormat="1" ht="15" customHeight="1" x14ac:dyDescent="0.25">
      <c r="B23" s="11"/>
      <c r="C23" s="165" t="s">
        <v>198</v>
      </c>
      <c r="D23" s="170">
        <v>1338</v>
      </c>
      <c r="F23" s="92">
        <v>55.4</v>
      </c>
      <c r="G23" s="153"/>
      <c r="H23" s="49">
        <v>0</v>
      </c>
      <c r="I23" s="49">
        <v>0</v>
      </c>
      <c r="J23" s="153">
        <v>0</v>
      </c>
      <c r="K23" s="188"/>
      <c r="L23" s="49">
        <v>0</v>
      </c>
      <c r="M23" s="49">
        <v>0</v>
      </c>
      <c r="N23" s="153">
        <v>0</v>
      </c>
      <c r="O23" s="188"/>
      <c r="P23" s="49">
        <v>0</v>
      </c>
      <c r="Q23" s="49">
        <v>0</v>
      </c>
      <c r="R23" s="49">
        <v>0</v>
      </c>
      <c r="S23" s="49"/>
      <c r="T23" s="138"/>
      <c r="U23" s="59"/>
    </row>
    <row r="24" spans="2:23" s="10" customFormat="1" ht="15" customHeight="1" x14ac:dyDescent="0.25">
      <c r="C24" s="163" t="s">
        <v>170</v>
      </c>
      <c r="D24" s="170">
        <v>1339</v>
      </c>
      <c r="F24" s="50">
        <v>26.8</v>
      </c>
      <c r="G24" s="153"/>
      <c r="H24" s="49">
        <v>0</v>
      </c>
      <c r="I24" s="49">
        <v>0</v>
      </c>
      <c r="J24" s="153">
        <v>0</v>
      </c>
      <c r="K24" s="188"/>
      <c r="L24" s="49">
        <v>0</v>
      </c>
      <c r="M24" s="49">
        <v>0</v>
      </c>
      <c r="N24" s="153">
        <v>0</v>
      </c>
      <c r="O24" s="188"/>
      <c r="P24" s="49">
        <v>0</v>
      </c>
      <c r="Q24" s="49">
        <v>0</v>
      </c>
      <c r="R24" s="49">
        <v>0</v>
      </c>
      <c r="S24" s="49"/>
      <c r="T24" s="138"/>
      <c r="U24" s="138"/>
      <c r="V24" s="138"/>
      <c r="W24" s="138"/>
    </row>
    <row r="25" spans="2:23" s="10" customFormat="1" ht="15" customHeight="1" x14ac:dyDescent="0.25">
      <c r="B25" s="11"/>
      <c r="C25" s="165" t="s">
        <v>202</v>
      </c>
      <c r="D25" s="171">
        <v>1340</v>
      </c>
      <c r="F25" s="92">
        <v>17.5</v>
      </c>
      <c r="G25" s="153"/>
      <c r="H25" s="49">
        <v>0</v>
      </c>
      <c r="I25" s="49">
        <v>0</v>
      </c>
      <c r="J25" s="153">
        <v>0</v>
      </c>
      <c r="K25" s="188"/>
      <c r="L25" s="49">
        <v>0</v>
      </c>
      <c r="M25" s="49">
        <v>0</v>
      </c>
      <c r="N25" s="153">
        <v>0</v>
      </c>
      <c r="O25" s="188"/>
      <c r="P25" s="49">
        <v>0</v>
      </c>
      <c r="Q25" s="49">
        <v>0</v>
      </c>
      <c r="R25" s="49">
        <v>0</v>
      </c>
      <c r="S25" s="49"/>
      <c r="T25" s="138"/>
      <c r="U25" s="59"/>
    </row>
    <row r="26" spans="2:23" s="10" customFormat="1" x14ac:dyDescent="0.25">
      <c r="B26" s="11"/>
      <c r="C26" s="6"/>
      <c r="D26" s="174"/>
      <c r="F26" s="92"/>
      <c r="G26" s="153"/>
      <c r="H26" s="123"/>
      <c r="I26" s="123"/>
      <c r="J26" s="187"/>
      <c r="K26" s="190"/>
      <c r="L26" s="191"/>
      <c r="M26" s="191"/>
      <c r="N26" s="187"/>
      <c r="O26" s="190"/>
      <c r="P26" s="124"/>
      <c r="Q26" s="124"/>
      <c r="R26" s="49"/>
      <c r="S26" s="92"/>
      <c r="T26" s="138"/>
      <c r="U26" s="59"/>
    </row>
    <row r="27" spans="2:23" s="10" customFormat="1" ht="15" customHeight="1" x14ac:dyDescent="0.25">
      <c r="B27" s="7"/>
      <c r="C27" s="159" t="s">
        <v>58</v>
      </c>
      <c r="D27" s="173">
        <v>14</v>
      </c>
      <c r="E27" s="48"/>
      <c r="F27" s="90">
        <v>2067.5</v>
      </c>
      <c r="G27" s="151"/>
      <c r="H27" s="57">
        <v>206</v>
      </c>
      <c r="I27" s="57">
        <v>220</v>
      </c>
      <c r="J27" s="185">
        <v>216</v>
      </c>
      <c r="K27" s="90"/>
      <c r="L27" s="57">
        <v>466</v>
      </c>
      <c r="M27" s="57">
        <v>581.55038759689921</v>
      </c>
      <c r="N27" s="185">
        <v>614</v>
      </c>
      <c r="O27" s="90"/>
      <c r="P27" s="131">
        <v>20291.991720044301</v>
      </c>
      <c r="Q27" s="131">
        <v>19897.871739189148</v>
      </c>
      <c r="R27" s="131">
        <v>19048.12</v>
      </c>
      <c r="S27" s="116"/>
      <c r="T27" s="138"/>
      <c r="U27" s="59"/>
    </row>
    <row r="28" spans="2:23" s="10" customFormat="1" x14ac:dyDescent="0.25">
      <c r="B28" s="11"/>
      <c r="C28" s="11"/>
      <c r="D28" s="174"/>
      <c r="F28" s="117"/>
      <c r="G28" s="153"/>
      <c r="H28" s="50"/>
      <c r="I28" s="50"/>
      <c r="J28" s="288"/>
      <c r="K28" s="92"/>
      <c r="L28" s="50"/>
      <c r="M28" s="50"/>
      <c r="N28" s="153"/>
      <c r="O28" s="92"/>
      <c r="P28" s="124"/>
      <c r="Q28" s="124"/>
      <c r="R28" s="49"/>
      <c r="S28" s="92"/>
      <c r="T28" s="138"/>
      <c r="U28" s="59"/>
    </row>
    <row r="29" spans="2:23" s="10" customFormat="1" ht="15" customHeight="1" x14ac:dyDescent="0.25">
      <c r="B29" s="7"/>
      <c r="C29" s="159" t="s">
        <v>203</v>
      </c>
      <c r="D29" s="173">
        <v>15</v>
      </c>
      <c r="E29" s="48"/>
      <c r="F29" s="90">
        <v>100.8</v>
      </c>
      <c r="G29" s="151"/>
      <c r="H29" s="289">
        <v>0</v>
      </c>
      <c r="I29" s="57">
        <v>44</v>
      </c>
      <c r="J29" s="185">
        <v>44</v>
      </c>
      <c r="K29" s="116"/>
      <c r="L29" s="289">
        <v>0</v>
      </c>
      <c r="M29" s="57">
        <v>79.75</v>
      </c>
      <c r="N29" s="185">
        <v>88</v>
      </c>
      <c r="O29" s="116"/>
      <c r="P29" s="122">
        <v>0</v>
      </c>
      <c r="Q29" s="131">
        <v>509.72624999999999</v>
      </c>
      <c r="R29" s="131">
        <v>397.1</v>
      </c>
      <c r="S29" s="116"/>
      <c r="T29" s="138"/>
      <c r="U29" s="59"/>
    </row>
    <row r="30" spans="2:23" s="10" customFormat="1" ht="10.5" customHeight="1" x14ac:dyDescent="0.25">
      <c r="B30" s="11"/>
      <c r="C30" s="11"/>
      <c r="D30" s="174"/>
      <c r="F30" s="117"/>
      <c r="G30" s="153"/>
      <c r="H30" s="50"/>
      <c r="I30" s="50"/>
      <c r="J30" s="288"/>
      <c r="K30" s="92"/>
      <c r="L30" s="50"/>
      <c r="M30" s="50"/>
      <c r="N30" s="153"/>
      <c r="O30" s="92"/>
      <c r="P30" s="124"/>
      <c r="Q30" s="124"/>
      <c r="R30" s="49"/>
      <c r="S30" s="92"/>
      <c r="T30" s="138"/>
      <c r="U30" s="59"/>
    </row>
    <row r="31" spans="2:23" s="10" customFormat="1" ht="15" customHeight="1" x14ac:dyDescent="0.25">
      <c r="B31" s="7"/>
      <c r="C31" s="159" t="s">
        <v>204</v>
      </c>
      <c r="D31" s="173">
        <v>16</v>
      </c>
      <c r="E31" s="48"/>
      <c r="F31" s="90">
        <v>120.3</v>
      </c>
      <c r="G31" s="151"/>
      <c r="H31" s="57">
        <v>200</v>
      </c>
      <c r="I31" s="57">
        <v>200</v>
      </c>
      <c r="J31" s="185">
        <v>300</v>
      </c>
      <c r="K31" s="90"/>
      <c r="L31" s="57">
        <v>453</v>
      </c>
      <c r="M31" s="57">
        <v>617.14285714285722</v>
      </c>
      <c r="N31" s="185">
        <v>1200</v>
      </c>
      <c r="O31" s="90"/>
      <c r="P31" s="131">
        <v>15787.414323199999</v>
      </c>
      <c r="Q31" s="131">
        <v>16713.086204481799</v>
      </c>
      <c r="R31" s="131">
        <v>17386.25</v>
      </c>
      <c r="S31" s="116"/>
      <c r="T31" s="138"/>
      <c r="U31" s="59"/>
    </row>
    <row r="32" spans="2:23" ht="8.25" customHeight="1" thickBot="1" x14ac:dyDescent="0.25">
      <c r="B32" s="326"/>
      <c r="C32" s="326"/>
      <c r="D32" s="326"/>
      <c r="E32" s="326"/>
      <c r="F32" s="327"/>
      <c r="G32" s="326"/>
      <c r="H32" s="334"/>
      <c r="I32" s="334"/>
      <c r="J32" s="334"/>
      <c r="K32" s="326"/>
      <c r="L32" s="335"/>
      <c r="M32" s="335"/>
      <c r="N32" s="335"/>
      <c r="O32" s="326"/>
      <c r="P32" s="335"/>
      <c r="Q32" s="335"/>
      <c r="R32" s="335"/>
      <c r="S32" s="326"/>
      <c r="T32" s="138"/>
    </row>
    <row r="34" spans="2:23" x14ac:dyDescent="0.2">
      <c r="B34" s="69" t="s">
        <v>105</v>
      </c>
      <c r="C34" s="69"/>
      <c r="F34" s="94"/>
    </row>
    <row r="35" spans="2:23" x14ac:dyDescent="0.2">
      <c r="B35" s="70" t="s">
        <v>206</v>
      </c>
      <c r="C35" s="70"/>
      <c r="F35" s="94"/>
    </row>
    <row r="36" spans="2:23" x14ac:dyDescent="0.2">
      <c r="B36" s="69"/>
      <c r="C36" s="69"/>
      <c r="F36" s="94"/>
    </row>
    <row r="37" spans="2:23" x14ac:dyDescent="0.2">
      <c r="B37" s="69" t="s">
        <v>424</v>
      </c>
      <c r="C37" s="69"/>
      <c r="E37" s="146"/>
      <c r="F37" s="94"/>
      <c r="J37" s="135"/>
    </row>
    <row r="38" spans="2:23" x14ac:dyDescent="0.2">
      <c r="B38" s="70" t="s">
        <v>425</v>
      </c>
      <c r="C38" s="70"/>
      <c r="E38" s="146"/>
      <c r="F38" s="94"/>
      <c r="J38" s="164"/>
    </row>
    <row r="39" spans="2:23" x14ac:dyDescent="0.2">
      <c r="B39" s="69" t="s">
        <v>207</v>
      </c>
      <c r="C39" s="69"/>
      <c r="F39" s="94"/>
      <c r="J39" s="135"/>
    </row>
    <row r="40" spans="2:23" x14ac:dyDescent="0.2">
      <c r="B40" s="70" t="s">
        <v>208</v>
      </c>
      <c r="C40" s="70"/>
      <c r="F40" s="94"/>
      <c r="J40" s="164"/>
    </row>
    <row r="41" spans="2:23" s="10" customFormat="1" ht="15" customHeight="1" x14ac:dyDescent="0.25">
      <c r="C41" s="204"/>
      <c r="D41" s="205"/>
      <c r="F41" s="147"/>
      <c r="G41" s="153"/>
      <c r="H41" s="54"/>
      <c r="I41" s="54"/>
      <c r="J41" s="192"/>
      <c r="K41" s="92"/>
      <c r="L41" s="54"/>
      <c r="M41" s="54"/>
      <c r="N41" s="206"/>
      <c r="O41" s="92"/>
      <c r="P41" s="147"/>
      <c r="Q41" s="147"/>
      <c r="R41" s="201"/>
      <c r="S41" s="92"/>
      <c r="T41" s="138"/>
      <c r="U41" s="207"/>
    </row>
    <row r="42" spans="2:23" s="10" customFormat="1" ht="15" customHeight="1" x14ac:dyDescent="0.25">
      <c r="B42" s="11"/>
      <c r="C42" s="165"/>
      <c r="D42" s="174"/>
      <c r="F42" s="148"/>
      <c r="G42" s="153"/>
      <c r="H42" s="49"/>
      <c r="I42" s="49"/>
      <c r="J42" s="187"/>
      <c r="K42" s="49"/>
      <c r="L42" s="49"/>
      <c r="M42" s="49"/>
      <c r="N42" s="49"/>
      <c r="O42" s="49"/>
      <c r="P42" s="176"/>
      <c r="Q42" s="176"/>
      <c r="R42" s="176"/>
      <c r="S42" s="49"/>
      <c r="T42" s="138"/>
      <c r="U42" s="59"/>
    </row>
    <row r="43" spans="2:23" s="10" customFormat="1" ht="15" customHeight="1" x14ac:dyDescent="0.25">
      <c r="C43" s="163"/>
      <c r="D43" s="174"/>
      <c r="F43" s="56"/>
      <c r="G43" s="153"/>
      <c r="H43" s="49"/>
      <c r="I43" s="49"/>
      <c r="J43" s="187"/>
      <c r="K43" s="49"/>
      <c r="L43" s="49"/>
      <c r="M43" s="49"/>
      <c r="N43" s="49"/>
      <c r="O43" s="49"/>
      <c r="P43" s="176"/>
      <c r="Q43" s="176"/>
      <c r="R43" s="176"/>
      <c r="S43" s="49"/>
      <c r="T43" s="138"/>
      <c r="U43" s="139"/>
    </row>
    <row r="44" spans="2:23" s="10" customFormat="1" ht="15" customHeight="1" x14ac:dyDescent="0.25">
      <c r="B44" s="11"/>
      <c r="C44" s="165"/>
      <c r="D44" s="174"/>
      <c r="F44" s="148"/>
      <c r="G44" s="153"/>
      <c r="H44" s="49"/>
      <c r="I44" s="49"/>
      <c r="J44" s="187"/>
      <c r="K44" s="49"/>
      <c r="L44" s="49"/>
      <c r="M44" s="49"/>
      <c r="N44" s="49"/>
      <c r="O44" s="49"/>
      <c r="P44" s="176"/>
      <c r="Q44" s="176"/>
      <c r="R44" s="176"/>
      <c r="S44" s="49"/>
      <c r="T44" s="138"/>
      <c r="U44" s="59"/>
    </row>
    <row r="45" spans="2:23" s="10" customFormat="1" ht="15" customHeight="1" x14ac:dyDescent="0.25">
      <c r="C45" s="163"/>
      <c r="D45" s="174"/>
      <c r="F45" s="56"/>
      <c r="G45" s="153"/>
      <c r="H45" s="49"/>
      <c r="I45" s="49"/>
      <c r="J45" s="187"/>
      <c r="K45" s="49"/>
      <c r="L45" s="49"/>
      <c r="M45" s="49"/>
      <c r="N45" s="49"/>
      <c r="O45" s="49"/>
      <c r="P45" s="176"/>
      <c r="Q45" s="176"/>
      <c r="R45" s="176"/>
      <c r="S45" s="49"/>
      <c r="T45" s="138"/>
      <c r="U45" s="138"/>
      <c r="V45" s="138"/>
      <c r="W45" s="138"/>
    </row>
    <row r="46" spans="2:23" s="10" customFormat="1" ht="15" customHeight="1" x14ac:dyDescent="0.25">
      <c r="C46" s="163"/>
      <c r="D46" s="170"/>
      <c r="F46" s="148"/>
      <c r="G46" s="153"/>
      <c r="H46" s="49"/>
      <c r="I46" s="49"/>
      <c r="J46" s="187"/>
      <c r="K46" s="49"/>
      <c r="L46" s="49"/>
      <c r="M46" s="49"/>
      <c r="N46" s="49"/>
      <c r="O46" s="49"/>
      <c r="P46" s="176"/>
      <c r="Q46" s="176"/>
      <c r="R46" s="176"/>
      <c r="S46" s="49"/>
      <c r="T46" s="138"/>
      <c r="U46" s="139"/>
    </row>
    <row r="47" spans="2:23" s="10" customFormat="1" ht="15" customHeight="1" x14ac:dyDescent="0.25">
      <c r="C47" s="163"/>
      <c r="D47" s="170"/>
      <c r="F47" s="56"/>
      <c r="G47" s="153"/>
      <c r="H47" s="49"/>
      <c r="I47" s="49"/>
      <c r="J47" s="187"/>
      <c r="K47" s="49"/>
      <c r="L47" s="49"/>
      <c r="M47" s="49"/>
      <c r="N47" s="49"/>
      <c r="O47" s="49"/>
      <c r="P47" s="176"/>
      <c r="Q47" s="176"/>
      <c r="R47" s="176"/>
      <c r="S47" s="49"/>
      <c r="T47" s="138"/>
      <c r="U47" s="139"/>
    </row>
    <row r="48" spans="2:23" s="10" customFormat="1" ht="15" customHeight="1" x14ac:dyDescent="0.25">
      <c r="B48" s="11"/>
      <c r="C48" s="165"/>
      <c r="D48" s="170"/>
      <c r="F48" s="148"/>
      <c r="G48" s="153"/>
      <c r="H48" s="49"/>
      <c r="I48" s="49"/>
      <c r="J48" s="187"/>
      <c r="K48" s="49"/>
      <c r="L48" s="49"/>
      <c r="M48" s="49"/>
      <c r="N48" s="49"/>
      <c r="O48" s="49"/>
      <c r="P48" s="176"/>
      <c r="Q48" s="176"/>
      <c r="R48" s="176"/>
      <c r="S48" s="49"/>
      <c r="T48" s="138"/>
      <c r="U48" s="59"/>
    </row>
    <row r="49" spans="2:23" s="10" customFormat="1" ht="15" customHeight="1" x14ac:dyDescent="0.25">
      <c r="B49" s="11"/>
      <c r="C49" s="165"/>
      <c r="D49" s="171"/>
      <c r="F49" s="148"/>
      <c r="G49" s="153"/>
      <c r="H49" s="49"/>
      <c r="I49" s="49"/>
      <c r="J49" s="187"/>
      <c r="K49" s="49"/>
      <c r="L49" s="49"/>
      <c r="M49" s="49"/>
      <c r="N49" s="49"/>
      <c r="O49" s="49"/>
      <c r="P49" s="176"/>
      <c r="Q49" s="176"/>
      <c r="R49" s="176"/>
      <c r="S49" s="49"/>
      <c r="T49" s="138"/>
      <c r="U49" s="59"/>
    </row>
    <row r="50" spans="2:23" s="10" customFormat="1" ht="15" customHeight="1" x14ac:dyDescent="0.25">
      <c r="C50" s="163"/>
      <c r="D50" s="170"/>
      <c r="F50" s="56"/>
      <c r="G50" s="153"/>
      <c r="H50" s="49"/>
      <c r="I50" s="49"/>
      <c r="J50" s="187"/>
      <c r="K50" s="49"/>
      <c r="L50" s="49"/>
      <c r="M50" s="49"/>
      <c r="N50" s="49"/>
      <c r="O50" s="49"/>
      <c r="P50" s="176"/>
      <c r="Q50" s="176"/>
      <c r="R50" s="176"/>
      <c r="S50" s="49"/>
      <c r="T50" s="138"/>
      <c r="U50" s="138"/>
      <c r="V50" s="138"/>
      <c r="W50" s="138"/>
    </row>
    <row r="51" spans="2:23" s="10" customFormat="1" ht="15" customHeight="1" x14ac:dyDescent="0.25">
      <c r="C51" s="163"/>
      <c r="D51" s="174"/>
      <c r="F51" s="56"/>
      <c r="G51" s="153"/>
      <c r="H51" s="49"/>
      <c r="I51" s="49"/>
      <c r="J51" s="187"/>
      <c r="K51" s="49"/>
      <c r="L51" s="49"/>
      <c r="M51" s="49"/>
      <c r="N51" s="49"/>
      <c r="O51" s="49"/>
      <c r="P51" s="176"/>
      <c r="Q51" s="176"/>
      <c r="R51" s="176"/>
      <c r="S51" s="49"/>
      <c r="T51" s="138"/>
      <c r="U51" s="138"/>
      <c r="V51" s="138"/>
      <c r="W51" s="138"/>
    </row>
    <row r="52" spans="2:23" s="10" customFormat="1" ht="15" customHeight="1" x14ac:dyDescent="0.25">
      <c r="C52" s="163"/>
      <c r="D52" s="174"/>
      <c r="F52" s="56"/>
      <c r="G52" s="153"/>
      <c r="H52" s="49"/>
      <c r="I52" s="49"/>
      <c r="J52" s="187"/>
      <c r="K52" s="49"/>
      <c r="L52" s="49"/>
      <c r="M52" s="49"/>
      <c r="N52" s="49"/>
      <c r="O52" s="49"/>
      <c r="P52" s="176"/>
      <c r="Q52" s="176"/>
      <c r="R52" s="176"/>
      <c r="S52" s="49"/>
      <c r="T52" s="138"/>
      <c r="U52" s="138"/>
      <c r="V52" s="138"/>
      <c r="W52" s="138"/>
    </row>
    <row r="53" spans="2:23" s="10" customFormat="1" ht="15" customHeight="1" x14ac:dyDescent="0.25">
      <c r="B53" s="11"/>
      <c r="C53" s="165"/>
      <c r="D53" s="174"/>
      <c r="F53" s="148"/>
      <c r="G53" s="153"/>
      <c r="H53" s="49"/>
      <c r="I53" s="49"/>
      <c r="J53" s="187"/>
      <c r="K53" s="49"/>
      <c r="L53" s="49"/>
      <c r="M53" s="49"/>
      <c r="N53" s="49"/>
      <c r="O53" s="49"/>
      <c r="P53" s="176"/>
      <c r="Q53" s="176"/>
      <c r="R53" s="176"/>
      <c r="S53" s="49"/>
      <c r="T53" s="138"/>
      <c r="U53" s="59"/>
    </row>
    <row r="54" spans="2:23" x14ac:dyDescent="0.2">
      <c r="D54" s="174"/>
      <c r="H54" s="123"/>
      <c r="I54" s="123"/>
      <c r="J54" s="123"/>
      <c r="K54" s="92"/>
      <c r="L54" s="50"/>
      <c r="M54" s="50"/>
      <c r="N54" s="50"/>
      <c r="O54" s="92"/>
      <c r="P54" s="92"/>
      <c r="Q54" s="92"/>
      <c r="R54" s="92"/>
      <c r="S54" s="92"/>
    </row>
    <row r="55" spans="2:23" x14ac:dyDescent="0.2">
      <c r="D55" s="174"/>
      <c r="H55" s="123"/>
      <c r="I55" s="123"/>
      <c r="J55" s="123"/>
      <c r="K55" s="92"/>
      <c r="L55" s="123"/>
      <c r="M55" s="123"/>
      <c r="N55" s="123"/>
      <c r="O55" s="92"/>
      <c r="P55" s="92"/>
      <c r="Q55" s="92"/>
      <c r="R55" s="92"/>
      <c r="S55" s="92"/>
    </row>
    <row r="56" spans="2:23" x14ac:dyDescent="0.2">
      <c r="D56" s="174"/>
      <c r="H56" s="123">
        <v>0</v>
      </c>
      <c r="I56" s="123"/>
      <c r="J56" s="123"/>
      <c r="K56" s="92"/>
      <c r="L56" s="123">
        <v>0</v>
      </c>
      <c r="M56" s="123"/>
      <c r="N56" s="123"/>
      <c r="O56" s="125"/>
      <c r="P56" s="125">
        <v>0</v>
      </c>
      <c r="Q56" s="125"/>
      <c r="R56" s="125"/>
      <c r="S56" s="92"/>
    </row>
    <row r="57" spans="2:23" x14ac:dyDescent="0.2">
      <c r="D57" s="174"/>
      <c r="H57" s="123"/>
      <c r="I57" s="123"/>
      <c r="J57" s="123"/>
      <c r="K57" s="92"/>
      <c r="L57" s="123"/>
      <c r="M57" s="123"/>
      <c r="N57" s="123"/>
      <c r="O57" s="92"/>
      <c r="P57" s="92"/>
      <c r="Q57" s="92"/>
      <c r="R57" s="92"/>
      <c r="S57" s="92"/>
    </row>
    <row r="58" spans="2:23" x14ac:dyDescent="0.2">
      <c r="D58" s="174"/>
      <c r="H58" s="123"/>
      <c r="I58" s="123"/>
      <c r="J58" s="123"/>
      <c r="K58" s="92"/>
      <c r="L58" s="50"/>
      <c r="M58" s="50"/>
      <c r="N58" s="50"/>
      <c r="O58" s="92"/>
      <c r="P58" s="92"/>
      <c r="Q58" s="92"/>
      <c r="R58" s="92"/>
      <c r="S58" s="92"/>
    </row>
    <row r="59" spans="2:23" x14ac:dyDescent="0.2">
      <c r="D59" s="174"/>
      <c r="H59" s="123"/>
      <c r="I59" s="123"/>
      <c r="J59" s="123"/>
      <c r="K59" s="92"/>
      <c r="L59" s="123"/>
      <c r="M59" s="123"/>
      <c r="N59" s="123"/>
      <c r="O59" s="92"/>
      <c r="P59" s="92"/>
      <c r="Q59" s="92"/>
      <c r="R59" s="92"/>
      <c r="S59" s="92"/>
    </row>
    <row r="60" spans="2:23" x14ac:dyDescent="0.2">
      <c r="D60" s="174"/>
    </row>
    <row r="61" spans="2:23" x14ac:dyDescent="0.2">
      <c r="D61" s="174"/>
    </row>
    <row r="62" spans="2:23" ht="13.5" thickBot="1" x14ac:dyDescent="0.25">
      <c r="D62" s="154"/>
    </row>
    <row r="63" spans="2:23" ht="13.5" thickBot="1" x14ac:dyDescent="0.25">
      <c r="D63" s="132"/>
    </row>
  </sheetData>
  <sheetProtection algorithmName="SHA-512" hashValue="QOT4tbINvMnz0RfPpgfmSjB3lOwpM/vwcGJihrjmITa7LpZkapzTxEvaCLp2bsofUXEryAKitbEzttsc0rKX7Q==" saltValue="UiRuOAWVDGl2NmSGXLScmg==" spinCount="100000" sheet="1" objects="1" scenarios="1"/>
  <mergeCells count="5">
    <mergeCell ref="B1:S1"/>
    <mergeCell ref="B2:S2"/>
    <mergeCell ref="H4:J4"/>
    <mergeCell ref="L4:N4"/>
    <mergeCell ref="P4:R4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6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B1:O28"/>
  <sheetViews>
    <sheetView view="pageBreakPreview" zoomScaleNormal="100" zoomScaleSheetLayoutView="100" workbookViewId="0">
      <selection activeCell="M24" sqref="M24"/>
    </sheetView>
  </sheetViews>
  <sheetFormatPr defaultColWidth="9.42578125" defaultRowHeight="12.75" x14ac:dyDescent="0.2"/>
  <cols>
    <col min="1" max="1" width="10.42578125" style="1" customWidth="1"/>
    <col min="2" max="2" width="1.42578125" style="1" customWidth="1"/>
    <col min="3" max="3" width="19" style="1" customWidth="1"/>
    <col min="4" max="4" width="1.5703125" style="1" customWidth="1"/>
    <col min="5" max="5" width="18.42578125" style="1" customWidth="1"/>
    <col min="6" max="6" width="1.42578125" style="1" customWidth="1"/>
    <col min="7" max="7" width="23.42578125" style="1" customWidth="1"/>
    <col min="8" max="8" width="2" style="1" customWidth="1"/>
    <col min="9" max="9" width="21.5703125" style="1" customWidth="1"/>
    <col min="10" max="10" width="2.42578125" style="1" customWidth="1"/>
    <col min="11" max="11" width="21.42578125" style="1" customWidth="1"/>
    <col min="12" max="12" width="2" style="1" customWidth="1"/>
    <col min="13" max="13" width="18.5703125" style="1" customWidth="1"/>
    <col min="14" max="14" width="1.5703125" style="1" customWidth="1"/>
    <col min="15" max="15" width="21.42578125" style="1" customWidth="1"/>
    <col min="16" max="16" width="2.42578125" style="1" customWidth="1"/>
    <col min="17" max="16384" width="9.42578125" style="1"/>
  </cols>
  <sheetData>
    <row r="1" spans="2:15" ht="55.35" customHeight="1" x14ac:dyDescent="0.2"/>
    <row r="2" spans="2:15" ht="15" customHeight="1" x14ac:dyDescent="0.2">
      <c r="B2" s="336" t="s">
        <v>92</v>
      </c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</row>
    <row r="3" spans="2:15" ht="15" customHeight="1" x14ac:dyDescent="0.2">
      <c r="B3" s="345" t="s">
        <v>93</v>
      </c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</row>
    <row r="4" spans="2:15" ht="25.5" customHeight="1" thickBot="1" x14ac:dyDescent="0.25"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4"/>
      <c r="N4" s="4"/>
      <c r="O4" s="4"/>
    </row>
    <row r="5" spans="2:15" s="5" customFormat="1" ht="40.5" customHeight="1" thickBot="1" x14ac:dyDescent="0.3">
      <c r="B5" s="71"/>
      <c r="C5" s="85" t="s">
        <v>61</v>
      </c>
      <c r="D5" s="76"/>
      <c r="E5" s="80" t="s">
        <v>79</v>
      </c>
      <c r="F5" s="71"/>
      <c r="G5" s="343" t="s">
        <v>104</v>
      </c>
      <c r="H5" s="344"/>
      <c r="I5" s="344"/>
      <c r="J5" s="344"/>
      <c r="K5" s="344"/>
      <c r="L5" s="344"/>
      <c r="M5" s="344"/>
      <c r="N5" s="72"/>
      <c r="O5" s="80" t="s">
        <v>77</v>
      </c>
    </row>
    <row r="6" spans="2:15" s="5" customFormat="1" ht="16.5" customHeight="1" x14ac:dyDescent="0.25">
      <c r="B6" s="73"/>
      <c r="C6" s="73"/>
      <c r="D6" s="71"/>
      <c r="E6" s="81"/>
      <c r="F6" s="71"/>
      <c r="G6" s="111" t="s">
        <v>68</v>
      </c>
      <c r="H6" s="111"/>
      <c r="I6" s="111" t="s">
        <v>69</v>
      </c>
      <c r="J6" s="111"/>
      <c r="K6" s="112" t="s">
        <v>71</v>
      </c>
      <c r="L6" s="111"/>
      <c r="M6" s="111" t="s">
        <v>70</v>
      </c>
      <c r="N6" s="71"/>
      <c r="O6" s="81"/>
    </row>
    <row r="7" spans="2:15" s="17" customFormat="1" x14ac:dyDescent="0.25">
      <c r="B7" s="73"/>
      <c r="C7" s="74"/>
      <c r="D7" s="73"/>
      <c r="E7" s="81"/>
      <c r="F7" s="73"/>
      <c r="G7" s="81" t="s">
        <v>62</v>
      </c>
      <c r="H7" s="81"/>
      <c r="I7" s="81" t="s">
        <v>63</v>
      </c>
      <c r="J7" s="81"/>
      <c r="K7" s="83" t="s">
        <v>65</v>
      </c>
      <c r="L7" s="81"/>
      <c r="M7" s="81" t="s">
        <v>64</v>
      </c>
      <c r="N7" s="73"/>
      <c r="O7" s="81"/>
    </row>
    <row r="8" spans="2:15" s="43" customFormat="1" ht="26.25" customHeight="1" thickBot="1" x14ac:dyDescent="0.3">
      <c r="B8" s="77"/>
      <c r="C8" s="77"/>
      <c r="D8" s="77"/>
      <c r="E8" s="87" t="s">
        <v>80</v>
      </c>
      <c r="F8" s="88"/>
      <c r="G8" s="87" t="s">
        <v>80</v>
      </c>
      <c r="H8" s="89"/>
      <c r="I8" s="87" t="s">
        <v>80</v>
      </c>
      <c r="J8" s="89"/>
      <c r="K8" s="87" t="s">
        <v>80</v>
      </c>
      <c r="L8" s="89"/>
      <c r="M8" s="87" t="s">
        <v>80</v>
      </c>
      <c r="N8" s="88"/>
      <c r="O8" s="87" t="s">
        <v>91</v>
      </c>
    </row>
    <row r="9" spans="2:15" s="5" customFormat="1" ht="24" customHeight="1" x14ac:dyDescent="0.25">
      <c r="B9" s="27"/>
      <c r="C9" s="44" t="s">
        <v>60</v>
      </c>
      <c r="D9" s="45"/>
      <c r="E9" s="63" t="e">
        <f>SUM(E10:E20)</f>
        <v>#REF!</v>
      </c>
      <c r="F9" s="66"/>
      <c r="G9" s="63" t="e">
        <f>SUM(G10:G20)</f>
        <v>#REF!</v>
      </c>
      <c r="H9" s="66"/>
      <c r="I9" s="63" t="e">
        <f>SUM(I10:I20)</f>
        <v>#REF!</v>
      </c>
      <c r="J9" s="66"/>
      <c r="K9" s="63" t="e">
        <f>SUM(K10:K20)</f>
        <v>#REF!</v>
      </c>
      <c r="L9" s="66"/>
      <c r="M9" s="63" t="e">
        <f>SUM(M10:M20)</f>
        <v>#REF!</v>
      </c>
      <c r="N9" s="66"/>
      <c r="O9" s="63" t="e">
        <f>SUM(O10:O20)</f>
        <v>#REF!</v>
      </c>
    </row>
    <row r="10" spans="2:15" s="5" customFormat="1" ht="20.25" customHeight="1" x14ac:dyDescent="0.25">
      <c r="B10" s="11"/>
      <c r="C10" s="6" t="s">
        <v>0</v>
      </c>
      <c r="E10" s="56">
        <f>('Jadual 1'!E9/'Jadual 1'!E$8)*100</f>
        <v>12.291426272875945</v>
      </c>
      <c r="F10" s="56"/>
      <c r="G10" s="56">
        <f>('Jadual 1'!G9/'Jadual 1'!G$8)*100</f>
        <v>13.4138227609821</v>
      </c>
      <c r="H10" s="56"/>
      <c r="I10" s="56">
        <f>('Jadual 1'!K9/'Jadual 1'!K$8)*100</f>
        <v>14.340532485722143</v>
      </c>
      <c r="J10" s="56"/>
      <c r="K10" s="56">
        <f>('Jadual 1'!O9/'Jadual 1'!O$8)*100</f>
        <v>12.696688187601584</v>
      </c>
      <c r="L10" s="56"/>
      <c r="M10" s="56" t="e">
        <f>('Jadual 1'!#REF!/'Jadual 1'!#REF!)*100</f>
        <v>#REF!</v>
      </c>
      <c r="N10" s="56"/>
      <c r="O10" s="56" t="e">
        <f>('Jadual 1'!#REF!/'Jadual 1'!#REF!)*100</f>
        <v>#REF!</v>
      </c>
    </row>
    <row r="11" spans="2:15" ht="20.25" customHeight="1" x14ac:dyDescent="0.2">
      <c r="B11" s="11"/>
      <c r="C11" s="6" t="s">
        <v>7</v>
      </c>
      <c r="E11" s="56">
        <f>('Jadual 1'!E10/'Jadual 1'!E$8)*100</f>
        <v>6.5111116983325834</v>
      </c>
      <c r="F11" s="67"/>
      <c r="G11" s="56">
        <f>('Jadual 1'!G10/'Jadual 1'!G$8)*100</f>
        <v>6.2411761842169318</v>
      </c>
      <c r="H11" s="56"/>
      <c r="I11" s="56">
        <f>('Jadual 1'!K10/'Jadual 1'!K$8)*100</f>
        <v>5.9951010801926312</v>
      </c>
      <c r="J11" s="56"/>
      <c r="K11" s="56">
        <f>('Jadual 1'!O10/'Jadual 1'!O$8)*100</f>
        <v>4.7070314521975423</v>
      </c>
      <c r="L11" s="56"/>
      <c r="M11" s="56" t="e">
        <f>('Jadual 1'!#REF!/'Jadual 1'!#REF!)*100</f>
        <v>#REF!</v>
      </c>
      <c r="N11" s="56"/>
      <c r="O11" s="56" t="e">
        <f>('Jadual 1'!#REF!/'Jadual 1'!#REF!)*100</f>
        <v>#REF!</v>
      </c>
    </row>
    <row r="12" spans="2:15" ht="20.25" customHeight="1" x14ac:dyDescent="0.2">
      <c r="B12" s="11"/>
      <c r="C12" s="6" t="s">
        <v>13</v>
      </c>
      <c r="E12" s="56">
        <f>('Jadual 1'!E11/'Jadual 1'!E$8)*100</f>
        <v>5.5448387636639094</v>
      </c>
      <c r="F12" s="67"/>
      <c r="G12" s="56">
        <f>('Jadual 1'!G11/'Jadual 1'!G$8)*100</f>
        <v>4.9900199600798407</v>
      </c>
      <c r="H12" s="56"/>
      <c r="I12" s="56">
        <f>('Jadual 1'!K11/'Jadual 1'!K$8)*100</f>
        <v>5.4412545327799133</v>
      </c>
      <c r="J12" s="56"/>
      <c r="K12" s="56">
        <f>('Jadual 1'!O11/'Jadual 1'!O$8)*100</f>
        <v>3.6122103520167705</v>
      </c>
      <c r="L12" s="56"/>
      <c r="M12" s="56" t="e">
        <f>('Jadual 1'!#REF!/'Jadual 1'!#REF!)*100</f>
        <v>#REF!</v>
      </c>
      <c r="N12" s="56"/>
      <c r="O12" s="56" t="e">
        <f>('Jadual 1'!#REF!/'Jadual 1'!#REF!)*100</f>
        <v>#REF!</v>
      </c>
    </row>
    <row r="13" spans="2:15" ht="20.25" customHeight="1" x14ac:dyDescent="0.2">
      <c r="B13" s="11"/>
      <c r="C13" s="6" t="s">
        <v>17</v>
      </c>
      <c r="E13" s="56">
        <f>('Jadual 1'!E12/'Jadual 1'!E$8)*100</f>
        <v>3.0741044138502054</v>
      </c>
      <c r="F13" s="67"/>
      <c r="G13" s="56">
        <f>('Jadual 1'!G12/'Jadual 1'!G$8)*100</f>
        <v>6.0967495902503934</v>
      </c>
      <c r="H13" s="56"/>
      <c r="I13" s="56">
        <f>('Jadual 1'!K12/'Jadual 1'!K$8)*100</f>
        <v>6.5483080819385906</v>
      </c>
      <c r="J13" s="56"/>
      <c r="K13" s="56">
        <f>('Jadual 1'!O12/'Jadual 1'!O$8)*100</f>
        <v>4.5062641984622855</v>
      </c>
      <c r="L13" s="56"/>
      <c r="M13" s="56" t="e">
        <f>('Jadual 1'!#REF!/'Jadual 1'!#REF!)*100</f>
        <v>#REF!</v>
      </c>
      <c r="N13" s="56"/>
      <c r="O13" s="56" t="e">
        <f>('Jadual 1'!#REF!/'Jadual 1'!#REF!)*100</f>
        <v>#REF!</v>
      </c>
    </row>
    <row r="14" spans="2:15" ht="20.25" customHeight="1" x14ac:dyDescent="0.2">
      <c r="B14" s="11"/>
      <c r="C14" s="6" t="s">
        <v>25</v>
      </c>
      <c r="E14" s="56">
        <f>('Jadual 1'!E13/'Jadual 1'!E$8)*100</f>
        <v>3.640773135792029</v>
      </c>
      <c r="F14" s="67"/>
      <c r="G14" s="56">
        <f>('Jadual 1'!G13/'Jadual 1'!G$8)*100</f>
        <v>3.8686853934407606</v>
      </c>
      <c r="H14" s="56"/>
      <c r="I14" s="56">
        <f>('Jadual 1'!K13/'Jadual 1'!K$8)*100</f>
        <v>3.2789506334699827</v>
      </c>
      <c r="J14" s="56"/>
      <c r="K14" s="56">
        <f>('Jadual 1'!O13/'Jadual 1'!O$8)*100</f>
        <v>2.5871521980870811</v>
      </c>
      <c r="L14" s="56"/>
      <c r="M14" s="56" t="e">
        <f>('Jadual 1'!#REF!/'Jadual 1'!#REF!)*100</f>
        <v>#REF!</v>
      </c>
      <c r="N14" s="56"/>
      <c r="O14" s="56" t="e">
        <f>('Jadual 1'!#REF!/'Jadual 1'!#REF!)*100</f>
        <v>#REF!</v>
      </c>
    </row>
    <row r="15" spans="2:15" ht="20.25" customHeight="1" x14ac:dyDescent="0.2">
      <c r="B15" s="11"/>
      <c r="C15" s="6" t="s">
        <v>35</v>
      </c>
      <c r="E15" s="56">
        <f>('Jadual 1'!E14/'Jadual 1'!E$8)*100</f>
        <v>4.8980143105873095</v>
      </c>
      <c r="F15" s="67"/>
      <c r="G15" s="56">
        <f>('Jadual 1'!G14/'Jadual 1'!G$8)*100</f>
        <v>4.7027895428654887</v>
      </c>
      <c r="H15" s="56"/>
      <c r="I15" s="56">
        <f>('Jadual 1'!K14/'Jadual 1'!K$8)*100</f>
        <v>4.6635670020017779</v>
      </c>
      <c r="J15" s="56"/>
      <c r="K15" s="56">
        <f>('Jadual 1'!O14/'Jadual 1'!O$8)*100</f>
        <v>3.4985891630497914</v>
      </c>
      <c r="L15" s="56"/>
      <c r="M15" s="56" t="e">
        <f>('Jadual 1'!#REF!/'Jadual 1'!#REF!)*100</f>
        <v>#REF!</v>
      </c>
      <c r="N15" s="56"/>
      <c r="O15" s="56" t="e">
        <f>('Jadual 1'!#REF!/'Jadual 1'!#REF!)*100</f>
        <v>#REF!</v>
      </c>
    </row>
    <row r="16" spans="2:15" ht="20.25" customHeight="1" x14ac:dyDescent="0.2">
      <c r="B16" s="11"/>
      <c r="C16" s="6" t="s">
        <v>37</v>
      </c>
      <c r="E16" s="56">
        <f>('Jadual 1'!E15/'Jadual 1'!E$8)*100</f>
        <v>5.2864613153173776</v>
      </c>
      <c r="F16" s="67"/>
      <c r="G16" s="56">
        <f>('Jadual 1'!G15/'Jadual 1'!G$8)*100</f>
        <v>7.0460704607046063</v>
      </c>
      <c r="H16" s="56"/>
      <c r="I16" s="56">
        <f>('Jadual 1'!K15/'Jadual 1'!K$8)*100</f>
        <v>6.4581321429256651</v>
      </c>
      <c r="J16" s="56"/>
      <c r="K16" s="56">
        <f>('Jadual 1'!O15/'Jadual 1'!O$8)*100</f>
        <v>6.6771687117457876</v>
      </c>
      <c r="L16" s="56"/>
      <c r="M16" s="56" t="e">
        <f>('Jadual 1'!#REF!/'Jadual 1'!#REF!)*100</f>
        <v>#REF!</v>
      </c>
      <c r="N16" s="56"/>
      <c r="O16" s="56" t="e">
        <f>('Jadual 1'!#REF!/'Jadual 1'!#REF!)*100</f>
        <v>#REF!</v>
      </c>
    </row>
    <row r="17" spans="2:15" ht="20.25" customHeight="1" x14ac:dyDescent="0.2">
      <c r="B17" s="11"/>
      <c r="C17" s="6" t="s">
        <v>44</v>
      </c>
      <c r="E17" s="56">
        <f>('Jadual 1'!E16/'Jadual 1'!E$8)*100</f>
        <v>7.5443278809819505</v>
      </c>
      <c r="F17" s="67"/>
      <c r="G17" s="56">
        <f>('Jadual 1'!G16/'Jadual 1'!G$8)*100</f>
        <v>7.8623241322233586</v>
      </c>
      <c r="H17" s="56"/>
      <c r="I17" s="56">
        <f>('Jadual 1'!K16/'Jadual 1'!K$8)*100</f>
        <v>8.1151949654965119</v>
      </c>
      <c r="J17" s="56"/>
      <c r="K17" s="56">
        <f>('Jadual 1'!O16/'Jadual 1'!O$8)*100</f>
        <v>5.5665551894545144</v>
      </c>
      <c r="L17" s="56"/>
      <c r="M17" s="56" t="e">
        <f>('Jadual 1'!#REF!/'Jadual 1'!#REF!)*100</f>
        <v>#REF!</v>
      </c>
      <c r="N17" s="56"/>
      <c r="O17" s="56" t="e">
        <f>('Jadual 1'!#REF!/'Jadual 1'!#REF!)*100</f>
        <v>#REF!</v>
      </c>
    </row>
    <row r="18" spans="2:15" ht="20.25" customHeight="1" x14ac:dyDescent="0.2">
      <c r="B18" s="11"/>
      <c r="C18" s="6" t="s">
        <v>49</v>
      </c>
      <c r="E18" s="56">
        <f>('Jadual 1'!E17/'Jadual 1'!E$8)*100</f>
        <v>0.8714366666960276</v>
      </c>
      <c r="F18" s="67"/>
      <c r="G18" s="56">
        <f>('Jadual 1'!G17/'Jadual 1'!G$8)*100</f>
        <v>0.36999172386933449</v>
      </c>
      <c r="H18" s="56"/>
      <c r="I18" s="56">
        <f>('Jadual 1'!K17/'Jadual 1'!K$8)*100</f>
        <v>0.47454288473468448</v>
      </c>
      <c r="J18" s="56"/>
      <c r="K18" s="56">
        <f>('Jadual 1'!O17/'Jadual 1'!O$8)*100</f>
        <v>0.26848437511769263</v>
      </c>
      <c r="L18" s="56"/>
      <c r="M18" s="56" t="e">
        <f>('Jadual 1'!#REF!/'Jadual 1'!#REF!)*100</f>
        <v>#REF!</v>
      </c>
      <c r="N18" s="56"/>
      <c r="O18" s="56" t="e">
        <f>('Jadual 1'!#REF!/'Jadual 1'!#REF!)*100</f>
        <v>#REF!</v>
      </c>
    </row>
    <row r="19" spans="2:15" ht="20.25" customHeight="1" x14ac:dyDescent="0.2">
      <c r="B19" s="11"/>
      <c r="C19" s="6" t="s">
        <v>56</v>
      </c>
      <c r="E19" s="56">
        <f>('Jadual 1'!E23/'Jadual 1'!E$8)*100</f>
        <v>0.29595962265148107</v>
      </c>
      <c r="F19" s="67"/>
      <c r="G19" s="56">
        <f>('Jadual 1'!G23/'Jadual 1'!G$8)*100</f>
        <v>0.21420573487171998</v>
      </c>
      <c r="H19" s="56"/>
      <c r="I19" s="56">
        <f>('Jadual 1'!K23/'Jadual 1'!K$8)*100</f>
        <v>0.18994506302722544</v>
      </c>
      <c r="J19" s="56"/>
      <c r="K19" s="56">
        <f>('Jadual 1'!O23/'Jadual 1'!O$8)*100</f>
        <v>0.11030857082694177</v>
      </c>
      <c r="L19" s="56"/>
      <c r="M19" s="56" t="e">
        <f>('Jadual 1'!#REF!/'Jadual 1'!#REF!)*100</f>
        <v>#REF!</v>
      </c>
      <c r="N19" s="56"/>
      <c r="O19" s="56" t="e">
        <f>('Jadual 1'!#REF!/'Jadual 1'!#REF!)*100</f>
        <v>#REF!</v>
      </c>
    </row>
    <row r="20" spans="2:15" ht="20.25" customHeight="1" x14ac:dyDescent="0.2">
      <c r="B20" s="11"/>
      <c r="C20" s="6" t="s">
        <v>58</v>
      </c>
      <c r="E20" s="56" t="e">
        <f>('Jadual 1'!#REF!/'Jadual 1'!E$8)*100</f>
        <v>#REF!</v>
      </c>
      <c r="F20" s="67"/>
      <c r="G20" s="56" t="e">
        <f>('Jadual 1'!#REF!/'Jadual 1'!G$8)*100</f>
        <v>#REF!</v>
      </c>
      <c r="H20" s="56"/>
      <c r="I20" s="56" t="e">
        <f>('Jadual 1'!#REF!/'Jadual 1'!K$8)*100</f>
        <v>#REF!</v>
      </c>
      <c r="J20" s="56"/>
      <c r="K20" s="56" t="e">
        <f>('Jadual 1'!#REF!/'Jadual 1'!O$8)*100</f>
        <v>#REF!</v>
      </c>
      <c r="L20" s="56"/>
      <c r="M20" s="56" t="e">
        <f>('Jadual 1'!#REF!/'Jadual 1'!#REF!)*100</f>
        <v>#REF!</v>
      </c>
      <c r="N20" s="56"/>
      <c r="O20" s="56" t="e">
        <f>('Jadual 1'!#REF!/'Jadual 1'!#REF!)*100</f>
        <v>#REF!</v>
      </c>
    </row>
    <row r="21" spans="2:15" ht="13.5" thickBot="1" x14ac:dyDescent="0.2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3" spans="2:15" x14ac:dyDescent="0.2">
      <c r="C23" s="69" t="s">
        <v>90</v>
      </c>
    </row>
    <row r="24" spans="2:15" x14ac:dyDescent="0.2">
      <c r="C24" s="70" t="s">
        <v>89</v>
      </c>
    </row>
    <row r="25" spans="2:15" ht="21" customHeight="1" x14ac:dyDescent="0.2"/>
    <row r="26" spans="2:15" ht="21" customHeight="1" x14ac:dyDescent="0.2"/>
    <row r="27" spans="2:15" ht="21" customHeight="1" x14ac:dyDescent="0.2"/>
    <row r="28" spans="2:15" ht="21" customHeight="1" x14ac:dyDescent="0.2"/>
  </sheetData>
  <mergeCells count="3">
    <mergeCell ref="G5:M5"/>
    <mergeCell ref="B2:O2"/>
    <mergeCell ref="B3:O3"/>
  </mergeCells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B1:O45"/>
  <sheetViews>
    <sheetView view="pageBreakPreview" zoomScaleNormal="100" zoomScaleSheetLayoutView="100" workbookViewId="0">
      <selection activeCell="E13" sqref="E13"/>
    </sheetView>
  </sheetViews>
  <sheetFormatPr defaultColWidth="9.42578125" defaultRowHeight="12.75" x14ac:dyDescent="0.2"/>
  <cols>
    <col min="1" max="1" width="6.5703125" style="1" customWidth="1"/>
    <col min="2" max="2" width="1.42578125" style="1" customWidth="1"/>
    <col min="3" max="3" width="21.5703125" style="1" customWidth="1"/>
    <col min="4" max="4" width="1.5703125" style="1" customWidth="1"/>
    <col min="5" max="5" width="19" style="1" customWidth="1"/>
    <col min="6" max="6" width="1.42578125" style="1" customWidth="1"/>
    <col min="7" max="7" width="21.42578125" style="1" customWidth="1"/>
    <col min="8" max="8" width="2" style="1" customWidth="1"/>
    <col min="9" max="9" width="18.42578125" style="1" customWidth="1"/>
    <col min="10" max="10" width="2.42578125" style="1" customWidth="1"/>
    <col min="11" max="11" width="21.42578125" style="1" customWidth="1"/>
    <col min="12" max="12" width="2" style="1" customWidth="1"/>
    <col min="13" max="13" width="18.42578125" style="1" customWidth="1"/>
    <col min="14" max="14" width="1.5703125" style="1" customWidth="1"/>
    <col min="15" max="15" width="19.5703125" style="1" customWidth="1"/>
    <col min="16" max="16" width="2.42578125" style="1" customWidth="1"/>
    <col min="17" max="16384" width="9.42578125" style="1"/>
  </cols>
  <sheetData>
    <row r="1" spans="2:15" ht="55.35" customHeight="1" x14ac:dyDescent="0.2"/>
    <row r="2" spans="2:15" ht="11.25" customHeight="1" x14ac:dyDescent="0.2">
      <c r="B2" s="336" t="s">
        <v>94</v>
      </c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</row>
    <row r="3" spans="2:15" ht="15" customHeight="1" x14ac:dyDescent="0.2">
      <c r="B3" s="345" t="s">
        <v>95</v>
      </c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</row>
    <row r="4" spans="2:15" ht="9.75" customHeight="1" thickBot="1" x14ac:dyDescent="0.25"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4"/>
      <c r="N4" s="4"/>
      <c r="O4" s="4"/>
    </row>
    <row r="5" spans="2:15" s="5" customFormat="1" ht="38.25" customHeight="1" thickBot="1" x14ac:dyDescent="0.3">
      <c r="B5" s="71"/>
      <c r="C5" s="85" t="s">
        <v>73</v>
      </c>
      <c r="D5" s="76"/>
      <c r="E5" s="80" t="s">
        <v>79</v>
      </c>
      <c r="F5" s="71"/>
      <c r="G5" s="343" t="s">
        <v>104</v>
      </c>
      <c r="H5" s="344"/>
      <c r="I5" s="344"/>
      <c r="J5" s="344"/>
      <c r="K5" s="344"/>
      <c r="L5" s="344"/>
      <c r="M5" s="344"/>
      <c r="N5" s="72"/>
      <c r="O5" s="80" t="s">
        <v>77</v>
      </c>
    </row>
    <row r="6" spans="2:15" s="5" customFormat="1" ht="12" customHeight="1" x14ac:dyDescent="0.25">
      <c r="B6" s="113"/>
      <c r="C6" s="114"/>
      <c r="D6" s="115"/>
      <c r="E6" s="110"/>
      <c r="F6" s="115"/>
      <c r="G6" s="111" t="s">
        <v>68</v>
      </c>
      <c r="H6" s="111"/>
      <c r="I6" s="111" t="s">
        <v>69</v>
      </c>
      <c r="J6" s="111"/>
      <c r="K6" s="112" t="s">
        <v>71</v>
      </c>
      <c r="L6" s="111"/>
      <c r="M6" s="111" t="s">
        <v>70</v>
      </c>
      <c r="N6" s="111"/>
      <c r="O6" s="110"/>
    </row>
    <row r="7" spans="2:15" s="17" customFormat="1" ht="15" customHeight="1" x14ac:dyDescent="0.25">
      <c r="B7" s="73"/>
      <c r="C7" s="74"/>
      <c r="D7" s="73"/>
      <c r="E7" s="81"/>
      <c r="F7" s="73"/>
      <c r="G7" s="81" t="s">
        <v>62</v>
      </c>
      <c r="H7" s="81"/>
      <c r="I7" s="81" t="s">
        <v>63</v>
      </c>
      <c r="J7" s="81"/>
      <c r="K7" s="83" t="s">
        <v>65</v>
      </c>
      <c r="L7" s="81"/>
      <c r="M7" s="81" t="s">
        <v>64</v>
      </c>
      <c r="N7" s="81"/>
      <c r="O7" s="81"/>
    </row>
    <row r="8" spans="2:15" s="43" customFormat="1" ht="16.5" customHeight="1" thickBot="1" x14ac:dyDescent="0.3">
      <c r="B8" s="77"/>
      <c r="C8" s="77"/>
      <c r="D8" s="77"/>
      <c r="E8" s="87" t="s">
        <v>80</v>
      </c>
      <c r="F8" s="88"/>
      <c r="G8" s="87" t="s">
        <v>80</v>
      </c>
      <c r="H8" s="89"/>
      <c r="I8" s="87" t="s">
        <v>80</v>
      </c>
      <c r="J8" s="89"/>
      <c r="K8" s="87" t="s">
        <v>80</v>
      </c>
      <c r="L8" s="89"/>
      <c r="M8" s="87" t="s">
        <v>80</v>
      </c>
      <c r="N8" s="89"/>
      <c r="O8" s="87" t="s">
        <v>80</v>
      </c>
    </row>
    <row r="9" spans="2:15" s="5" customFormat="1" ht="20.25" hidden="1" customHeight="1" x14ac:dyDescent="0.25">
      <c r="B9" s="13"/>
      <c r="C9" s="29" t="s">
        <v>60</v>
      </c>
      <c r="D9" s="30"/>
      <c r="E9" s="31"/>
      <c r="F9" s="32"/>
      <c r="G9" s="31"/>
      <c r="H9" s="32"/>
      <c r="I9" s="32"/>
      <c r="J9" s="32"/>
      <c r="K9" s="32"/>
      <c r="L9" s="32"/>
      <c r="M9" s="32"/>
      <c r="N9" s="32"/>
      <c r="O9" s="32"/>
    </row>
    <row r="10" spans="2:15" s="5" customFormat="1" ht="14.25" customHeight="1" x14ac:dyDescent="0.25">
      <c r="B10" s="7"/>
      <c r="C10" s="7" t="s">
        <v>0</v>
      </c>
      <c r="D10" s="105"/>
      <c r="E10" s="51">
        <f>SUM(E11:E17)</f>
        <v>81.945871055586068</v>
      </c>
      <c r="F10" s="107"/>
      <c r="G10" s="51" t="e">
        <f>SUM(G11:G17)</f>
        <v>#REF!</v>
      </c>
      <c r="H10" s="52"/>
      <c r="I10" s="51" t="e">
        <f>SUM(I11:I17)</f>
        <v>#REF!</v>
      </c>
      <c r="J10" s="52"/>
      <c r="K10" s="51" t="e">
        <f>SUM(K11:K17)</f>
        <v>#REF!</v>
      </c>
      <c r="L10" s="52"/>
      <c r="M10" s="51">
        <f>SUM(M11:M17)</f>
        <v>0</v>
      </c>
      <c r="N10" s="52"/>
      <c r="O10" s="51" t="e">
        <f>SUM(O11:O17)</f>
        <v>#REF!</v>
      </c>
    </row>
    <row r="11" spans="2:15" ht="12" customHeight="1" x14ac:dyDescent="0.2">
      <c r="B11" s="95"/>
      <c r="C11" s="95" t="s">
        <v>1</v>
      </c>
      <c r="D11" s="95"/>
      <c r="E11" s="96">
        <f>('Jadual 2.1'!F10/'Jadual 2.1'!F$9)*100</f>
        <v>12.192150586436709</v>
      </c>
      <c r="F11" s="97"/>
      <c r="G11" s="98" t="e">
        <f>('Jadual 2.1'!#REF!/'Jadual 2.1'!#REF!)*100</f>
        <v>#REF!</v>
      </c>
      <c r="H11" s="99"/>
      <c r="I11" s="98" t="e">
        <f>('Jadual 2.1'!#REF!/'Jadual 2.1'!#REF!)*100</f>
        <v>#REF!</v>
      </c>
      <c r="J11" s="99"/>
      <c r="K11" s="98" t="e">
        <f>('Jadual 2.1'!#REF!/'Jadual 2.1'!#REF!)*100</f>
        <v>#REF!</v>
      </c>
      <c r="L11" s="62"/>
      <c r="M11" s="98">
        <v>0</v>
      </c>
      <c r="N11" s="62"/>
      <c r="O11" s="98" t="e">
        <f>('Jadual 2.1'!#REF!/'Jadual 2.1'!#REF!)*100</f>
        <v>#REF!</v>
      </c>
    </row>
    <row r="12" spans="2:15" ht="12" customHeight="1" x14ac:dyDescent="0.2">
      <c r="B12" s="95"/>
      <c r="C12" s="100" t="s">
        <v>2</v>
      </c>
      <c r="D12" s="100"/>
      <c r="E12" s="96">
        <f>('Jadual 2.1'!F11/'Jadual 2.1'!F$9)*100</f>
        <v>42.9973962687815</v>
      </c>
      <c r="F12" s="97"/>
      <c r="G12" s="98" t="e">
        <f>('Jadual 2.1'!#REF!/'Jadual 2.1'!#REF!)*100</f>
        <v>#REF!</v>
      </c>
      <c r="H12" s="99"/>
      <c r="I12" s="98" t="e">
        <f>('Jadual 2.1'!#REF!/'Jadual 2.1'!#REF!)*100</f>
        <v>#REF!</v>
      </c>
      <c r="J12" s="99"/>
      <c r="K12" s="98" t="e">
        <f>('Jadual 2.1'!#REF!/'Jadual 2.1'!#REF!)*100</f>
        <v>#REF!</v>
      </c>
      <c r="L12" s="62"/>
      <c r="M12" s="98">
        <v>0</v>
      </c>
      <c r="N12" s="62"/>
      <c r="O12" s="98" t="e">
        <f>('Jadual 2.1'!#REF!/'Jadual 2.1'!#REF!)*100</f>
        <v>#REF!</v>
      </c>
    </row>
    <row r="13" spans="2:15" x14ac:dyDescent="0.2">
      <c r="C13" s="100" t="s">
        <v>3</v>
      </c>
      <c r="D13" s="100"/>
      <c r="E13" s="96">
        <f>('Jadual 2.1'!F12/'Jadual 2.1'!F$9)*100</f>
        <v>7.9736282636218139</v>
      </c>
      <c r="F13" s="97"/>
      <c r="G13" s="98" t="e">
        <f>('Jadual 2.1'!#REF!/'Jadual 2.1'!#REF!)*100</f>
        <v>#REF!</v>
      </c>
      <c r="H13" s="62"/>
      <c r="I13" s="98" t="e">
        <f>('Jadual 2.1'!#REF!/'Jadual 2.1'!#REF!)*100</f>
        <v>#REF!</v>
      </c>
      <c r="J13" s="62"/>
      <c r="K13" s="98" t="e">
        <f>('Jadual 2.1'!#REF!/'Jadual 2.1'!#REF!)*100</f>
        <v>#REF!</v>
      </c>
      <c r="L13" s="62"/>
      <c r="M13" s="98">
        <v>0</v>
      </c>
      <c r="N13" s="62"/>
      <c r="O13" s="98" t="e">
        <f>('Jadual 2.1'!#REF!/'Jadual 2.1'!#REF!)*100</f>
        <v>#REF!</v>
      </c>
    </row>
    <row r="14" spans="2:15" ht="12" customHeight="1" x14ac:dyDescent="0.2">
      <c r="C14" s="94" t="s">
        <v>4</v>
      </c>
      <c r="D14" s="94"/>
      <c r="E14" s="96">
        <f>('Jadual 2.1'!F13/'Jadual 2.1'!F$9)*100</f>
        <v>5.5848840264672868</v>
      </c>
      <c r="F14" s="101"/>
      <c r="G14" s="98" t="e">
        <f>('Jadual 2.1'!#REF!/'Jadual 2.1'!#REF!)*100</f>
        <v>#REF!</v>
      </c>
      <c r="H14" s="62"/>
      <c r="I14" s="98" t="e">
        <f>('Jadual 2.1'!#REF!/'Jadual 2.1'!#REF!)*100</f>
        <v>#REF!</v>
      </c>
      <c r="J14" s="62"/>
      <c r="K14" s="98" t="e">
        <f>('Jadual 2.1'!#REF!/'Jadual 2.1'!#REF!)*100</f>
        <v>#REF!</v>
      </c>
      <c r="L14" s="62"/>
      <c r="M14" s="98">
        <v>0</v>
      </c>
      <c r="N14" s="62"/>
      <c r="O14" s="98" t="e">
        <f>('Jadual 2.1'!#REF!/'Jadual 2.1'!#REF!)*100</f>
        <v>#REF!</v>
      </c>
    </row>
    <row r="15" spans="2:15" ht="12" customHeight="1" x14ac:dyDescent="0.2">
      <c r="C15" s="94" t="s">
        <v>5</v>
      </c>
      <c r="D15" s="94"/>
      <c r="E15" s="96">
        <f>('Jadual 2.1'!F16/'Jadual 2.1'!F$9)*100</f>
        <v>4.2495759978979049</v>
      </c>
      <c r="F15" s="101"/>
      <c r="G15" s="98" t="e">
        <f>('Jadual 2.1'!#REF!/'Jadual 2.1'!#REF!)*100</f>
        <v>#REF!</v>
      </c>
      <c r="H15" s="62"/>
      <c r="I15" s="98" t="e">
        <f>('Jadual 2.1'!#REF!/'Jadual 2.1'!#REF!)*100</f>
        <v>#REF!</v>
      </c>
      <c r="J15" s="62"/>
      <c r="K15" s="98" t="e">
        <f>('Jadual 2.1'!#REF!/'Jadual 2.1'!#REF!)*100</f>
        <v>#REF!</v>
      </c>
      <c r="L15" s="62"/>
      <c r="M15" s="98">
        <v>0</v>
      </c>
      <c r="N15" s="62"/>
      <c r="O15" s="98" t="e">
        <f>('Jadual 2.1'!#REF!/'Jadual 2.1'!#REF!)*100</f>
        <v>#REF!</v>
      </c>
    </row>
    <row r="16" spans="2:15" ht="12" customHeight="1" x14ac:dyDescent="0.2">
      <c r="C16" s="94" t="s">
        <v>6</v>
      </c>
      <c r="D16" s="94"/>
      <c r="E16" s="96">
        <f>('Jadual 2.1'!F17/'Jadual 2.1'!F$9)*100</f>
        <v>4.8993144304039369</v>
      </c>
      <c r="F16" s="101"/>
      <c r="G16" s="98" t="e">
        <f>('Jadual 2.1'!#REF!/'Jadual 2.1'!#REF!)*100</f>
        <v>#REF!</v>
      </c>
      <c r="H16" s="62"/>
      <c r="I16" s="98" t="e">
        <f>('Jadual 2.1'!#REF!/'Jadual 2.1'!#REF!)*100</f>
        <v>#REF!</v>
      </c>
      <c r="J16" s="62"/>
      <c r="K16" s="98" t="e">
        <f>('Jadual 2.1'!#REF!/'Jadual 2.1'!#REF!)*100</f>
        <v>#REF!</v>
      </c>
      <c r="L16" s="62"/>
      <c r="M16" s="98">
        <v>0</v>
      </c>
      <c r="N16" s="62"/>
      <c r="O16" s="98" t="e">
        <f>('Jadual 2.1'!#REF!/'Jadual 2.1'!#REF!)*100</f>
        <v>#REF!</v>
      </c>
    </row>
    <row r="17" spans="2:15" ht="12" customHeight="1" x14ac:dyDescent="0.2">
      <c r="C17" s="94" t="s">
        <v>67</v>
      </c>
      <c r="D17" s="94"/>
      <c r="E17" s="96">
        <f>('Jadual 2.1'!F19/'Jadual 2.1'!F$9)*100</f>
        <v>4.048921481976925</v>
      </c>
      <c r="F17" s="101"/>
      <c r="G17" s="98" t="e">
        <f>('Jadual 2.1'!#REF!/'Jadual 2.1'!#REF!)*100</f>
        <v>#REF!</v>
      </c>
      <c r="H17" s="62"/>
      <c r="I17" s="98" t="e">
        <f>('Jadual 2.1'!#REF!/'Jadual 2.1'!#REF!)*100</f>
        <v>#REF!</v>
      </c>
      <c r="J17" s="62"/>
      <c r="K17" s="98" t="e">
        <f>('Jadual 2.1'!#REF!/'Jadual 2.1'!#REF!)*100</f>
        <v>#REF!</v>
      </c>
      <c r="L17" s="62"/>
      <c r="M17" s="98">
        <v>0</v>
      </c>
      <c r="N17" s="62"/>
      <c r="O17" s="98" t="e">
        <f>('Jadual 2.1'!#REF!/'Jadual 2.1'!#REF!)*100</f>
        <v>#REF!</v>
      </c>
    </row>
    <row r="18" spans="2:15" ht="8.25" customHeight="1" x14ac:dyDescent="0.2">
      <c r="C18" s="94"/>
      <c r="D18" s="94"/>
      <c r="E18" s="102"/>
      <c r="F18" s="101"/>
      <c r="G18" s="25"/>
      <c r="H18" s="62"/>
      <c r="I18" s="62"/>
      <c r="J18" s="62"/>
      <c r="K18" s="62"/>
      <c r="L18" s="62"/>
      <c r="M18" s="62"/>
      <c r="N18" s="62"/>
      <c r="O18" s="62"/>
    </row>
    <row r="19" spans="2:15" ht="13.35" customHeight="1" x14ac:dyDescent="0.2">
      <c r="B19" s="93"/>
      <c r="C19" s="93" t="s">
        <v>7</v>
      </c>
      <c r="D19" s="103"/>
      <c r="E19" s="24">
        <f>SUM(E20:E26)</f>
        <v>56.388668255229007</v>
      </c>
      <c r="F19" s="65"/>
      <c r="G19" s="24" t="e">
        <f>SUM(G20:G26)</f>
        <v>#REF!</v>
      </c>
      <c r="H19" s="61"/>
      <c r="I19" s="24" t="e">
        <f>SUM(I20:I26)</f>
        <v>#REF!</v>
      </c>
      <c r="J19" s="61"/>
      <c r="K19" s="24" t="e">
        <f>SUM(K20:K26)</f>
        <v>#REF!</v>
      </c>
      <c r="L19" s="61"/>
      <c r="M19" s="61">
        <f>SUM(M20:M24)</f>
        <v>0</v>
      </c>
      <c r="N19" s="61"/>
      <c r="O19" s="61" t="e">
        <f>SUM(O20:O26)</f>
        <v>#REF!</v>
      </c>
    </row>
    <row r="20" spans="2:15" ht="13.35" customHeight="1" x14ac:dyDescent="0.2">
      <c r="C20" s="94" t="s">
        <v>82</v>
      </c>
      <c r="D20" s="94"/>
      <c r="E20" s="96">
        <f>('Jadual 2.1'!F36/'Jadual 2.1'!F$35)*100</f>
        <v>8.7635689700820745</v>
      </c>
      <c r="F20" s="101"/>
      <c r="G20" s="98" t="e">
        <f>('Jadual 2.1'!#REF!/'Jadual 2.1'!#REF!)*100</f>
        <v>#REF!</v>
      </c>
      <c r="H20" s="62"/>
      <c r="I20" s="98" t="e">
        <f>('Jadual 2.1'!#REF!/'Jadual 2.1'!#REF!)*100</f>
        <v>#REF!</v>
      </c>
      <c r="J20" s="62"/>
      <c r="K20" s="98" t="e">
        <f>('Jadual 2.1'!#REF!/'Jadual 2.1'!#REF!)*100</f>
        <v>#REF!</v>
      </c>
      <c r="L20" s="62"/>
      <c r="M20" s="98">
        <v>0</v>
      </c>
      <c r="N20" s="62"/>
      <c r="O20" s="98" t="e">
        <f>('Jadual 2.1'!#REF!/'Jadual 2.1'!#REF!)*100</f>
        <v>#REF!</v>
      </c>
    </row>
    <row r="21" spans="2:15" ht="13.35" customHeight="1" x14ac:dyDescent="0.2">
      <c r="C21" s="94" t="s">
        <v>8</v>
      </c>
      <c r="D21" s="94"/>
      <c r="E21" s="96">
        <f>('Jadual 2.1'!F43/'Jadual 2.1'!F$35)*100</f>
        <v>5.8512046597828968</v>
      </c>
      <c r="F21" s="101"/>
      <c r="G21" s="98" t="e">
        <f>('Jadual 2.1'!#REF!/'Jadual 2.1'!#REF!)*100</f>
        <v>#REF!</v>
      </c>
      <c r="H21" s="62"/>
      <c r="I21" s="98" t="e">
        <f>('Jadual 2.1'!#REF!/'Jadual 2.1'!#REF!)*100</f>
        <v>#REF!</v>
      </c>
      <c r="J21" s="62"/>
      <c r="K21" s="98" t="e">
        <f>('Jadual 2.1'!#REF!/'Jadual 2.1'!#REF!)*100</f>
        <v>#REF!</v>
      </c>
      <c r="L21" s="62"/>
      <c r="M21" s="98">
        <v>0</v>
      </c>
      <c r="N21" s="62"/>
      <c r="O21" s="98" t="e">
        <f>('Jadual 2.1'!#REF!/'Jadual 2.1'!#REF!)*100</f>
        <v>#REF!</v>
      </c>
    </row>
    <row r="22" spans="2:15" ht="13.35" customHeight="1" x14ac:dyDescent="0.2">
      <c r="C22" s="94" t="s">
        <v>12</v>
      </c>
      <c r="D22" s="94"/>
      <c r="E22" s="96">
        <f>('Jadual 2.1'!F45/'Jadual 2.1'!F$35)*100</f>
        <v>3.060630129732592</v>
      </c>
      <c r="F22" s="101"/>
      <c r="G22" s="98" t="e">
        <f>('Jadual 2.1'!#REF!/'Jadual 2.1'!#REF!)*100</f>
        <v>#REF!</v>
      </c>
      <c r="H22" s="62"/>
      <c r="I22" s="98" t="e">
        <f>('Jadual 2.1'!#REF!/'Jadual 2.1'!#REF!)*100</f>
        <v>#REF!</v>
      </c>
      <c r="J22" s="62"/>
      <c r="K22" s="98" t="e">
        <f>('Jadual 2.1'!#REF!/'Jadual 2.1'!#REF!)*100</f>
        <v>#REF!</v>
      </c>
      <c r="L22" s="62"/>
      <c r="M22" s="98">
        <v>0</v>
      </c>
      <c r="N22" s="62"/>
      <c r="O22" s="98" t="e">
        <f>('Jadual 2.1'!#REF!/'Jadual 2.1'!#REF!)*100</f>
        <v>#REF!</v>
      </c>
    </row>
    <row r="23" spans="2:15" ht="13.35" customHeight="1" x14ac:dyDescent="0.2">
      <c r="C23" s="94" t="s">
        <v>83</v>
      </c>
      <c r="D23" s="94"/>
      <c r="E23" s="96">
        <f>('Jadual 2.1'!F39/'Jadual 2.1'!F$35)*100</f>
        <v>12.740270055599682</v>
      </c>
      <c r="F23" s="101"/>
      <c r="G23" s="98" t="e">
        <f>('Jadual 2.1'!#REF!/'Jadual 2.1'!#REF!)*100</f>
        <v>#REF!</v>
      </c>
      <c r="H23" s="62"/>
      <c r="I23" s="98" t="e">
        <f>('Jadual 2.1'!#REF!/'Jadual 2.1'!#REF!)*100</f>
        <v>#REF!</v>
      </c>
      <c r="J23" s="62"/>
      <c r="K23" s="98" t="e">
        <f>('Jadual 2.1'!#REF!/'Jadual 2.1'!#REF!)*100</f>
        <v>#REF!</v>
      </c>
      <c r="L23" s="62"/>
      <c r="M23" s="98">
        <v>0</v>
      </c>
      <c r="N23" s="62"/>
      <c r="O23" s="98" t="e">
        <f>('Jadual 2.1'!#REF!/'Jadual 2.1'!#REF!)*100</f>
        <v>#REF!</v>
      </c>
    </row>
    <row r="24" spans="2:15" ht="13.35" customHeight="1" x14ac:dyDescent="0.2">
      <c r="C24" s="94" t="s">
        <v>9</v>
      </c>
      <c r="D24" s="94"/>
      <c r="E24" s="96">
        <f>('Jadual 2.1'!F40/'Jadual 2.1'!F$35)*100</f>
        <v>7.5721472067778652</v>
      </c>
      <c r="F24" s="101"/>
      <c r="G24" s="98" t="e">
        <f>('Jadual 2.1'!#REF!/'Jadual 2.1'!#REF!)*100</f>
        <v>#REF!</v>
      </c>
      <c r="H24" s="62"/>
      <c r="I24" s="98" t="e">
        <f>('Jadual 2.1'!#REF!/'Jadual 2.1'!#REF!)*100</f>
        <v>#REF!</v>
      </c>
      <c r="J24" s="62"/>
      <c r="K24" s="98" t="e">
        <f>('Jadual 2.1'!#REF!/'Jadual 2.1'!#REF!)*100</f>
        <v>#REF!</v>
      </c>
      <c r="L24" s="62"/>
      <c r="M24" s="98">
        <v>0</v>
      </c>
      <c r="N24" s="62"/>
      <c r="O24" s="98" t="e">
        <f>('Jadual 2.1'!#REF!/'Jadual 2.1'!#REF!)*100</f>
        <v>#REF!</v>
      </c>
    </row>
    <row r="25" spans="2:15" ht="13.35" customHeight="1" x14ac:dyDescent="0.2">
      <c r="C25" s="94" t="s">
        <v>11</v>
      </c>
      <c r="D25" s="94"/>
      <c r="E25" s="96">
        <f>('Jadual 2.1'!F41/'Jadual 2.1'!F$35)*100</f>
        <v>8.3876092136616371</v>
      </c>
      <c r="F25" s="101"/>
      <c r="G25" s="98" t="e">
        <f>('Jadual 2.1'!#REF!/'Jadual 2.1'!#REF!)*100</f>
        <v>#REF!</v>
      </c>
      <c r="H25" s="62"/>
      <c r="I25" s="98" t="e">
        <f>('Jadual 2.1'!#REF!/'Jadual 2.1'!#REF!)*100</f>
        <v>#REF!</v>
      </c>
      <c r="J25" s="62"/>
      <c r="K25" s="98" t="e">
        <f>('Jadual 2.1'!#REF!/'Jadual 2.1'!#REF!)*100</f>
        <v>#REF!</v>
      </c>
      <c r="L25" s="62"/>
      <c r="M25" s="98">
        <v>0</v>
      </c>
      <c r="N25" s="62"/>
      <c r="O25" s="98" t="e">
        <f>('Jadual 2.1'!#REF!/'Jadual 2.1'!#REF!)*100</f>
        <v>#REF!</v>
      </c>
    </row>
    <row r="26" spans="2:15" ht="13.35" customHeight="1" x14ac:dyDescent="0.2">
      <c r="C26" s="94" t="s">
        <v>10</v>
      </c>
      <c r="D26" s="94"/>
      <c r="E26" s="96">
        <f>('Jadual 2.1'!F42/'Jadual 2.1'!F$35)*100</f>
        <v>10.013238019592269</v>
      </c>
      <c r="F26" s="101"/>
      <c r="G26" s="98" t="e">
        <f>('Jadual 2.1'!#REF!/'Jadual 2.1'!#REF!)*100</f>
        <v>#REF!</v>
      </c>
      <c r="H26" s="62"/>
      <c r="I26" s="98" t="e">
        <f>('Jadual 2.1'!#REF!/'Jadual 2.1'!#REF!)*100</f>
        <v>#REF!</v>
      </c>
      <c r="J26" s="62"/>
      <c r="K26" s="98" t="e">
        <f>('Jadual 2.1'!#REF!/'Jadual 2.1'!#REF!)*100</f>
        <v>#REF!</v>
      </c>
      <c r="L26" s="62"/>
      <c r="M26" s="98">
        <v>0</v>
      </c>
      <c r="N26" s="62"/>
      <c r="O26" s="98" t="e">
        <f>('Jadual 2.1'!#REF!/'Jadual 2.1'!#REF!)*100</f>
        <v>#REF!</v>
      </c>
    </row>
    <row r="27" spans="2:15" ht="8.25" customHeight="1" x14ac:dyDescent="0.2">
      <c r="C27" s="94"/>
      <c r="D27" s="94"/>
      <c r="E27" s="102"/>
      <c r="F27" s="101"/>
      <c r="G27" s="25"/>
      <c r="H27" s="62"/>
      <c r="I27" s="62"/>
      <c r="J27" s="62"/>
      <c r="K27" s="62"/>
      <c r="L27" s="62"/>
      <c r="M27" s="62"/>
      <c r="N27" s="62"/>
      <c r="O27" s="62"/>
    </row>
    <row r="28" spans="2:15" ht="13.35" customHeight="1" x14ac:dyDescent="0.2">
      <c r="B28" s="93"/>
      <c r="C28" s="93" t="s">
        <v>13</v>
      </c>
      <c r="D28" s="103"/>
      <c r="E28" s="24">
        <f>SUM(E29:E31)</f>
        <v>100</v>
      </c>
      <c r="F28" s="65"/>
      <c r="G28" s="24" t="e">
        <f>SUM(G29:G31)</f>
        <v>#REF!</v>
      </c>
      <c r="H28" s="61"/>
      <c r="I28" s="61" t="e">
        <f>SUM(I29:I31)</f>
        <v>#REF!</v>
      </c>
      <c r="J28" s="61"/>
      <c r="K28" s="61" t="e">
        <f>SUM(K29:K31)</f>
        <v>#REF!</v>
      </c>
      <c r="L28" s="61"/>
      <c r="M28" s="61">
        <f>SUM(M29:M31)</f>
        <v>0</v>
      </c>
      <c r="N28" s="61"/>
      <c r="O28" s="61" t="e">
        <f>SUM(O29:O31)</f>
        <v>#REF!</v>
      </c>
    </row>
    <row r="29" spans="2:15" ht="13.35" customHeight="1" x14ac:dyDescent="0.2">
      <c r="C29" s="94" t="s">
        <v>14</v>
      </c>
      <c r="D29" s="94"/>
      <c r="E29" s="96">
        <f>('Jadual 2.1 (2)'!F9/'Jadual 2.1 (2)'!F$8)*100</f>
        <v>24.880611270296086</v>
      </c>
      <c r="F29" s="101"/>
      <c r="G29" s="98" t="e">
        <f>('Jadual 2.1'!#REF!/'Jadual 2.1'!#REF!)*100</f>
        <v>#REF!</v>
      </c>
      <c r="H29" s="62"/>
      <c r="I29" s="98" t="e">
        <f>('Jadual 2.1'!#REF!/'Jadual 2.1'!#REF!)*100</f>
        <v>#REF!</v>
      </c>
      <c r="J29" s="62"/>
      <c r="K29" s="98" t="e">
        <f>('Jadual 2.1'!#REF!/'Jadual 2.1'!#REF!)*100</f>
        <v>#REF!</v>
      </c>
      <c r="L29" s="62"/>
      <c r="M29" s="98">
        <v>0</v>
      </c>
      <c r="N29" s="62"/>
      <c r="O29" s="98" t="e">
        <f>('Jadual 2.1'!#REF!/'Jadual 2.1'!#REF!)*100</f>
        <v>#REF!</v>
      </c>
    </row>
    <row r="30" spans="2:15" ht="13.35" customHeight="1" x14ac:dyDescent="0.2">
      <c r="C30" s="94" t="s">
        <v>15</v>
      </c>
      <c r="D30" s="94"/>
      <c r="E30" s="96">
        <f>('Jadual 2.1 (2)'!F10/'Jadual 2.1 (2)'!F$8)*100</f>
        <v>14.937917860553965</v>
      </c>
      <c r="F30" s="101"/>
      <c r="G30" s="98" t="e">
        <f>('Jadual 2.1'!#REF!/'Jadual 2.1'!#REF!)*100</f>
        <v>#REF!</v>
      </c>
      <c r="H30" s="62"/>
      <c r="I30" s="98" t="e">
        <f>('Jadual 2.1'!#REF!/'Jadual 2.1'!#REF!)*100</f>
        <v>#REF!</v>
      </c>
      <c r="J30" s="62"/>
      <c r="K30" s="98" t="e">
        <f>('Jadual 2.1'!#REF!/'Jadual 2.1'!#REF!)*100</f>
        <v>#REF!</v>
      </c>
      <c r="L30" s="62"/>
      <c r="M30" s="98">
        <v>0</v>
      </c>
      <c r="N30" s="62"/>
      <c r="O30" s="98" t="e">
        <f>('Jadual 2.1'!#REF!/'Jadual 2.1'!#REF!)*100</f>
        <v>#REF!</v>
      </c>
    </row>
    <row r="31" spans="2:15" ht="13.35" customHeight="1" x14ac:dyDescent="0.2">
      <c r="C31" s="94" t="s">
        <v>16</v>
      </c>
      <c r="D31" s="94"/>
      <c r="E31" s="96">
        <f>('Jadual 2.1 (2)'!F11/'Jadual 2.1 (2)'!F$8)*100</f>
        <v>60.181470869149955</v>
      </c>
      <c r="F31" s="101"/>
      <c r="G31" s="98" t="e">
        <f>('Jadual 2.1'!#REF!/'Jadual 2.1'!#REF!)*100</f>
        <v>#REF!</v>
      </c>
      <c r="H31" s="62"/>
      <c r="I31" s="98" t="e">
        <f>('Jadual 2.1'!#REF!/'Jadual 2.1'!#REF!)*100</f>
        <v>#REF!</v>
      </c>
      <c r="J31" s="62"/>
      <c r="K31" s="98" t="e">
        <f>('Jadual 2.1'!#REF!/'Jadual 2.1'!#REF!)*100</f>
        <v>#REF!</v>
      </c>
      <c r="L31" s="62"/>
      <c r="M31" s="98">
        <v>0</v>
      </c>
      <c r="N31" s="62"/>
      <c r="O31" s="98" t="e">
        <f>('Jadual 2.1'!#REF!/'Jadual 2.1'!#REF!)*100</f>
        <v>#REF!</v>
      </c>
    </row>
    <row r="32" spans="2:15" ht="8.25" customHeight="1" x14ac:dyDescent="0.2">
      <c r="C32" s="94"/>
      <c r="D32" s="94"/>
      <c r="E32" s="102"/>
      <c r="F32" s="101"/>
      <c r="G32" s="25"/>
      <c r="H32" s="62"/>
      <c r="I32" s="62"/>
      <c r="J32" s="62"/>
      <c r="K32" s="62"/>
      <c r="L32" s="62"/>
      <c r="M32" s="62"/>
      <c r="N32" s="62"/>
      <c r="O32" s="62"/>
    </row>
    <row r="33" spans="2:15" ht="13.35" customHeight="1" x14ac:dyDescent="0.2">
      <c r="B33" s="93"/>
      <c r="C33" s="93" t="s">
        <v>17</v>
      </c>
      <c r="D33" s="103"/>
      <c r="E33" s="24">
        <f>SUM(E34:E40)</f>
        <v>100.00000000000001</v>
      </c>
      <c r="F33" s="65"/>
      <c r="G33" s="24" t="e">
        <f>SUM(G34:G40)</f>
        <v>#REF!</v>
      </c>
      <c r="H33" s="61"/>
      <c r="I33" s="61" t="e">
        <f>SUM(I34:I40)</f>
        <v>#REF!</v>
      </c>
      <c r="J33" s="61"/>
      <c r="K33" s="61" t="e">
        <f>SUM(K34:K40)</f>
        <v>#REF!</v>
      </c>
      <c r="L33" s="61"/>
      <c r="M33" s="61" t="e">
        <f>SUM(M34:M40)</f>
        <v>#REF!</v>
      </c>
      <c r="N33" s="61"/>
      <c r="O33" s="61" t="e">
        <f>SUM(O34:O40)</f>
        <v>#REF!</v>
      </c>
    </row>
    <row r="34" spans="2:15" ht="13.35" customHeight="1" x14ac:dyDescent="0.2">
      <c r="B34" s="104"/>
      <c r="C34" s="94" t="s">
        <v>18</v>
      </c>
      <c r="D34" s="94"/>
      <c r="E34" s="96">
        <f>('Jadual 2.1 (2)'!F14/'Jadual 2.1 (2)'!F$13)*100</f>
        <v>3.92741935483871</v>
      </c>
      <c r="F34" s="101"/>
      <c r="G34" s="98" t="e">
        <f>('Jadual 2.1'!#REF!/'Jadual 2.1'!#REF!)*100</f>
        <v>#REF!</v>
      </c>
      <c r="H34" s="62"/>
      <c r="I34" s="98" t="e">
        <f>('Jadual 2.1'!#REF!/'Jadual 2.1'!#REF!)*100</f>
        <v>#REF!</v>
      </c>
      <c r="J34" s="62"/>
      <c r="K34" s="98" t="e">
        <f>('Jadual 2.1'!#REF!/'Jadual 2.1'!#REF!)*100</f>
        <v>#REF!</v>
      </c>
      <c r="L34" s="62"/>
      <c r="M34" s="98" t="e">
        <f>('Jadual 2.1'!#REF!/'Jadual 2.1'!#REF!)*100</f>
        <v>#REF!</v>
      </c>
      <c r="N34" s="62"/>
      <c r="O34" s="98" t="e">
        <f>('Jadual 2.1 (2)'!#REF!/'Jadual 2.1 (2)'!#REF!)*100</f>
        <v>#REF!</v>
      </c>
    </row>
    <row r="35" spans="2:15" ht="13.35" customHeight="1" x14ac:dyDescent="0.2">
      <c r="C35" s="94" t="s">
        <v>21</v>
      </c>
      <c r="D35" s="94"/>
      <c r="E35" s="96">
        <f>('Jadual 2.1 (2)'!F20/'Jadual 2.1 (2)'!F$13)*100</f>
        <v>10.588709677419356</v>
      </c>
      <c r="F35" s="101"/>
      <c r="G35" s="98" t="e">
        <f>('Jadual 2.1'!#REF!/'Jadual 2.1'!#REF!)*100</f>
        <v>#REF!</v>
      </c>
      <c r="H35" s="62"/>
      <c r="I35" s="98" t="e">
        <f>('Jadual 2.1'!#REF!/'Jadual 2.1'!#REF!)*100</f>
        <v>#REF!</v>
      </c>
      <c r="J35" s="62"/>
      <c r="K35" s="98" t="e">
        <f>('Jadual 2.1'!#REF!/'Jadual 2.1'!#REF!)*100</f>
        <v>#REF!</v>
      </c>
      <c r="L35" s="62"/>
      <c r="M35" s="98" t="e">
        <f>('Jadual 2.1'!#REF!/'Jadual 2.1'!#REF!)*100</f>
        <v>#REF!</v>
      </c>
      <c r="N35" s="62"/>
      <c r="O35" s="98" t="e">
        <f>('Jadual 2.1 (2)'!#REF!/'Jadual 2.1 (2)'!#REF!)*100</f>
        <v>#REF!</v>
      </c>
    </row>
    <row r="36" spans="2:15" ht="13.35" customHeight="1" x14ac:dyDescent="0.2">
      <c r="C36" s="94" t="s">
        <v>20</v>
      </c>
      <c r="D36" s="94"/>
      <c r="E36" s="96">
        <f>('Jadual 2.1 (2)'!F15/'Jadual 2.1 (2)'!F$13)*100</f>
        <v>5.8306451612903221</v>
      </c>
      <c r="F36" s="101"/>
      <c r="G36" s="98" t="e">
        <f>('Jadual 2.1'!#REF!/'Jadual 2.1'!#REF!)*100</f>
        <v>#REF!</v>
      </c>
      <c r="H36" s="62"/>
      <c r="I36" s="98" t="e">
        <f>('Jadual 2.1'!#REF!/'Jadual 2.1'!#REF!)*100</f>
        <v>#REF!</v>
      </c>
      <c r="J36" s="62"/>
      <c r="K36" s="98" t="e">
        <f>('Jadual 2.1'!#REF!/'Jadual 2.1'!#REF!)*100</f>
        <v>#REF!</v>
      </c>
      <c r="L36" s="62"/>
      <c r="M36" s="98" t="e">
        <f>('Jadual 2.1'!#REF!/'Jadual 2.1'!#REF!)*100</f>
        <v>#REF!</v>
      </c>
      <c r="N36" s="62"/>
      <c r="O36" s="98" t="e">
        <f>('Jadual 2.1 (2)'!#REF!/'Jadual 2.1 (2)'!#REF!)*100</f>
        <v>#REF!</v>
      </c>
    </row>
    <row r="37" spans="2:15" ht="13.35" customHeight="1" x14ac:dyDescent="0.2">
      <c r="C37" s="94" t="s">
        <v>23</v>
      </c>
      <c r="D37" s="94"/>
      <c r="E37" s="96">
        <f>('Jadual 2.1 (2)'!F16/'Jadual 2.1 (2)'!F$13)*100</f>
        <v>10.903225806451612</v>
      </c>
      <c r="F37" s="101"/>
      <c r="G37" s="98" t="e">
        <f>('Jadual 2.1'!#REF!/'Jadual 2.1'!#REF!)*100</f>
        <v>#REF!</v>
      </c>
      <c r="H37" s="62"/>
      <c r="I37" s="98" t="e">
        <f>('Jadual 2.1'!#REF!/'Jadual 2.1'!#REF!)*100</f>
        <v>#REF!</v>
      </c>
      <c r="J37" s="62"/>
      <c r="K37" s="98" t="e">
        <f>('Jadual 2.1'!#REF!/'Jadual 2.1'!#REF!)*100</f>
        <v>#REF!</v>
      </c>
      <c r="L37" s="62"/>
      <c r="M37" s="98" t="e">
        <f>('Jadual 2.1'!#REF!/'Jadual 2.1'!#REF!)*100</f>
        <v>#REF!</v>
      </c>
      <c r="N37" s="62"/>
      <c r="O37" s="98" t="e">
        <f>('Jadual 2.1 (2)'!#REF!/'Jadual 2.1 (2)'!#REF!)*100</f>
        <v>#REF!</v>
      </c>
    </row>
    <row r="38" spans="2:15" ht="13.35" customHeight="1" x14ac:dyDescent="0.2">
      <c r="C38" s="94" t="s">
        <v>24</v>
      </c>
      <c r="D38" s="94"/>
      <c r="E38" s="96">
        <f>('Jadual 2.1 (2)'!F17/'Jadual 2.1 (2)'!F$13)*100</f>
        <v>3.9677419354838714</v>
      </c>
      <c r="F38" s="101"/>
      <c r="G38" s="98" t="e">
        <f>('Jadual 2.1'!#REF!/'Jadual 2.1'!#REF!)*100</f>
        <v>#REF!</v>
      </c>
      <c r="H38" s="62"/>
      <c r="I38" s="98" t="e">
        <f>('Jadual 2.1'!#REF!/'Jadual 2.1'!#REF!)*100</f>
        <v>#REF!</v>
      </c>
      <c r="J38" s="62"/>
      <c r="K38" s="98" t="e">
        <f>('Jadual 2.1'!#REF!/'Jadual 2.1'!#REF!)*100</f>
        <v>#REF!</v>
      </c>
      <c r="L38" s="62"/>
      <c r="M38" s="98" t="e">
        <f>('Jadual 2.1'!#REF!/'Jadual 2.1'!#REF!)*100</f>
        <v>#REF!</v>
      </c>
      <c r="N38" s="62"/>
      <c r="O38" s="98" t="e">
        <f>('Jadual 2.1 (2)'!#REF!/'Jadual 2.1 (2)'!#REF!)*100</f>
        <v>#REF!</v>
      </c>
    </row>
    <row r="39" spans="2:15" ht="13.35" customHeight="1" x14ac:dyDescent="0.2">
      <c r="C39" s="94" t="s">
        <v>19</v>
      </c>
      <c r="D39" s="94"/>
      <c r="E39" s="96">
        <f>('Jadual 2.1 (2)'!F18/'Jadual 2.1 (2)'!F$13)*100</f>
        <v>57.475806451612911</v>
      </c>
      <c r="F39" s="101"/>
      <c r="G39" s="98" t="e">
        <f>('Jadual 2.1'!#REF!/'Jadual 2.1'!#REF!)*100</f>
        <v>#REF!</v>
      </c>
      <c r="H39" s="62"/>
      <c r="I39" s="98" t="e">
        <f>('Jadual 2.1'!#REF!/'Jadual 2.1'!#REF!)*100</f>
        <v>#REF!</v>
      </c>
      <c r="J39" s="62"/>
      <c r="K39" s="98" t="e">
        <f>('Jadual 2.1'!#REF!/'Jadual 2.1'!#REF!)*100</f>
        <v>#REF!</v>
      </c>
      <c r="L39" s="62"/>
      <c r="M39" s="98" t="e">
        <f>('Jadual 2.1'!#REF!/'Jadual 2.1'!#REF!)*100</f>
        <v>#REF!</v>
      </c>
      <c r="N39" s="62"/>
      <c r="O39" s="98" t="e">
        <f>('Jadual 2.1 (2)'!#REF!/'Jadual 2.1 (2)'!#REF!)*100</f>
        <v>#REF!</v>
      </c>
    </row>
    <row r="40" spans="2:15" ht="13.35" customHeight="1" x14ac:dyDescent="0.2">
      <c r="C40" s="94" t="s">
        <v>22</v>
      </c>
      <c r="D40" s="94"/>
      <c r="E40" s="96">
        <f>('Jadual 2.1 (2)'!F19/'Jadual 2.1 (2)'!F$13)*100</f>
        <v>7.3064516129032251</v>
      </c>
      <c r="F40" s="101"/>
      <c r="G40" s="98" t="e">
        <f>('Jadual 2.1'!#REF!/'Jadual 2.1'!#REF!)*100</f>
        <v>#REF!</v>
      </c>
      <c r="H40" s="62"/>
      <c r="I40" s="98" t="e">
        <f>('Jadual 2.1'!#REF!/'Jadual 2.1'!#REF!)*100</f>
        <v>#REF!</v>
      </c>
      <c r="J40" s="62"/>
      <c r="K40" s="98" t="e">
        <f>('Jadual 2.1'!#REF!/'Jadual 2.1'!#REF!)*100</f>
        <v>#REF!</v>
      </c>
      <c r="L40" s="62"/>
      <c r="M40" s="98" t="e">
        <f>('Jadual 2.1'!#REF!/'Jadual 2.1'!#REF!)*100</f>
        <v>#REF!</v>
      </c>
      <c r="N40" s="62"/>
      <c r="O40" s="98" t="e">
        <f>('Jadual 2.1 (2)'!#REF!/'Jadual 2.1 (2)'!#REF!)*100</f>
        <v>#REF!</v>
      </c>
    </row>
    <row r="41" spans="2:15" ht="8.25" customHeight="1" x14ac:dyDescent="0.2">
      <c r="C41" s="10"/>
      <c r="D41" s="10"/>
      <c r="E41" s="26"/>
      <c r="F41" s="39"/>
      <c r="G41" s="25"/>
      <c r="H41" s="62"/>
      <c r="I41" s="62"/>
      <c r="J41" s="62"/>
      <c r="K41" s="62"/>
      <c r="L41" s="62"/>
      <c r="M41" s="62"/>
      <c r="N41" s="62"/>
      <c r="O41" s="62"/>
    </row>
    <row r="42" spans="2:15" ht="8.25" customHeight="1" thickBot="1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2:15" ht="6" customHeight="1" x14ac:dyDescent="0.2"/>
    <row r="44" spans="2:15" x14ac:dyDescent="0.2">
      <c r="C44" s="69" t="s">
        <v>90</v>
      </c>
    </row>
    <row r="45" spans="2:15" x14ac:dyDescent="0.2">
      <c r="C45" s="70" t="s">
        <v>89</v>
      </c>
    </row>
  </sheetData>
  <mergeCells count="3">
    <mergeCell ref="G5:M5"/>
    <mergeCell ref="B2:O2"/>
    <mergeCell ref="B3:O3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B1:O41"/>
  <sheetViews>
    <sheetView view="pageBreakPreview" topLeftCell="A7" zoomScaleNormal="100" zoomScaleSheetLayoutView="100" workbookViewId="0">
      <selection activeCell="E13" sqref="E13"/>
    </sheetView>
  </sheetViews>
  <sheetFormatPr defaultColWidth="9.42578125" defaultRowHeight="12.75" x14ac:dyDescent="0.2"/>
  <cols>
    <col min="1" max="1" width="8.42578125" style="1" customWidth="1"/>
    <col min="2" max="2" width="1.42578125" style="1" customWidth="1"/>
    <col min="3" max="3" width="19" style="1" customWidth="1"/>
    <col min="4" max="4" width="1.5703125" style="1" customWidth="1"/>
    <col min="5" max="5" width="19" style="1" customWidth="1"/>
    <col min="6" max="6" width="1.42578125" style="1" customWidth="1"/>
    <col min="7" max="7" width="24" style="1" customWidth="1"/>
    <col min="8" max="8" width="2" style="1" customWidth="1"/>
    <col min="9" max="9" width="24" style="1" customWidth="1"/>
    <col min="10" max="10" width="2.42578125" style="1" customWidth="1"/>
    <col min="11" max="11" width="24" style="1" customWidth="1"/>
    <col min="12" max="12" width="2" style="1" customWidth="1"/>
    <col min="13" max="13" width="18.42578125" style="1" customWidth="1"/>
    <col min="14" max="14" width="1.5703125" style="1" customWidth="1"/>
    <col min="15" max="15" width="18.42578125" style="1" customWidth="1"/>
    <col min="16" max="16" width="2.42578125" style="1" customWidth="1"/>
    <col min="17" max="16384" width="9.42578125" style="1"/>
  </cols>
  <sheetData>
    <row r="1" spans="2:15" ht="55.35" customHeight="1" x14ac:dyDescent="0.2"/>
    <row r="2" spans="2:15" ht="15" customHeight="1" x14ac:dyDescent="0.2">
      <c r="B2" s="336" t="s">
        <v>96</v>
      </c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</row>
    <row r="3" spans="2:15" ht="15" customHeight="1" x14ac:dyDescent="0.2">
      <c r="B3" s="345" t="s">
        <v>97</v>
      </c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</row>
    <row r="4" spans="2:15" ht="25.5" customHeight="1" thickBot="1" x14ac:dyDescent="0.25"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4"/>
      <c r="N4" s="4"/>
      <c r="O4" s="4"/>
    </row>
    <row r="5" spans="2:15" s="5" customFormat="1" ht="39" customHeight="1" thickBot="1" x14ac:dyDescent="0.3">
      <c r="B5" s="71"/>
      <c r="C5" s="85" t="s">
        <v>73</v>
      </c>
      <c r="D5" s="76"/>
      <c r="E5" s="80" t="s">
        <v>79</v>
      </c>
      <c r="F5" s="71"/>
      <c r="G5" s="343" t="s">
        <v>104</v>
      </c>
      <c r="H5" s="344"/>
      <c r="I5" s="344"/>
      <c r="J5" s="344"/>
      <c r="K5" s="344"/>
      <c r="L5" s="344"/>
      <c r="M5" s="344"/>
      <c r="N5" s="72"/>
      <c r="O5" s="80" t="s">
        <v>77</v>
      </c>
    </row>
    <row r="6" spans="2:15" s="5" customFormat="1" x14ac:dyDescent="0.25">
      <c r="B6" s="73"/>
      <c r="C6" s="73"/>
      <c r="D6" s="71"/>
      <c r="E6" s="81"/>
      <c r="F6" s="71"/>
      <c r="G6" s="80" t="s">
        <v>68</v>
      </c>
      <c r="H6" s="80"/>
      <c r="I6" s="80" t="s">
        <v>69</v>
      </c>
      <c r="J6" s="80"/>
      <c r="K6" s="82" t="s">
        <v>71</v>
      </c>
      <c r="L6" s="80"/>
      <c r="M6" s="80" t="s">
        <v>70</v>
      </c>
      <c r="N6" s="71"/>
      <c r="O6" s="81"/>
    </row>
    <row r="7" spans="2:15" s="17" customFormat="1" x14ac:dyDescent="0.25">
      <c r="B7" s="73"/>
      <c r="C7" s="74"/>
      <c r="D7" s="73"/>
      <c r="E7" s="81"/>
      <c r="F7" s="73"/>
      <c r="G7" s="81" t="s">
        <v>62</v>
      </c>
      <c r="H7" s="81"/>
      <c r="I7" s="81" t="s">
        <v>63</v>
      </c>
      <c r="J7" s="81"/>
      <c r="K7" s="83" t="s">
        <v>65</v>
      </c>
      <c r="L7" s="81"/>
      <c r="M7" s="81" t="s">
        <v>64</v>
      </c>
      <c r="N7" s="73"/>
      <c r="O7" s="81"/>
    </row>
    <row r="8" spans="2:15" s="43" customFormat="1" ht="28.5" customHeight="1" thickBot="1" x14ac:dyDescent="0.3">
      <c r="B8" s="77"/>
      <c r="C8" s="77"/>
      <c r="D8" s="77"/>
      <c r="E8" s="84" t="s">
        <v>80</v>
      </c>
      <c r="F8" s="77"/>
      <c r="G8" s="84" t="s">
        <v>80</v>
      </c>
      <c r="H8" s="86"/>
      <c r="I8" s="84" t="s">
        <v>80</v>
      </c>
      <c r="J8" s="86"/>
      <c r="K8" s="84" t="s">
        <v>80</v>
      </c>
      <c r="L8" s="86"/>
      <c r="M8" s="84" t="s">
        <v>80</v>
      </c>
      <c r="N8" s="77"/>
      <c r="O8" s="84" t="s">
        <v>80</v>
      </c>
    </row>
    <row r="9" spans="2:15" s="5" customFormat="1" ht="20.25" hidden="1" customHeight="1" x14ac:dyDescent="0.25">
      <c r="B9" s="13"/>
      <c r="C9" s="29" t="s">
        <v>60</v>
      </c>
      <c r="D9" s="30"/>
      <c r="E9" s="31"/>
      <c r="F9" s="32"/>
      <c r="G9" s="31"/>
      <c r="H9" s="32"/>
      <c r="I9" s="32"/>
      <c r="J9" s="32"/>
      <c r="K9" s="32"/>
      <c r="L9" s="32"/>
      <c r="M9" s="32"/>
      <c r="N9" s="32"/>
      <c r="O9" s="32"/>
    </row>
    <row r="10" spans="2:15" s="5" customFormat="1" ht="15" customHeight="1" x14ac:dyDescent="0.25">
      <c r="B10" s="7"/>
      <c r="C10" s="7" t="s">
        <v>25</v>
      </c>
      <c r="D10" s="105"/>
      <c r="E10" s="106">
        <f>SUM(E11:E20)</f>
        <v>93.831674859129606</v>
      </c>
      <c r="F10" s="107"/>
      <c r="G10" s="106">
        <f>SUM(G11:G20)</f>
        <v>90.852649006622514</v>
      </c>
      <c r="H10" s="108"/>
      <c r="I10" s="106">
        <f>SUM(I11:I20)</f>
        <v>90.651700452337082</v>
      </c>
      <c r="J10" s="108"/>
      <c r="K10" s="106">
        <f>SUM(K11:K20)</f>
        <v>90.119956455848566</v>
      </c>
      <c r="L10" s="108"/>
      <c r="M10" s="108" t="e">
        <f>SUM(M11:M20)</f>
        <v>#REF!</v>
      </c>
      <c r="N10" s="108"/>
      <c r="O10" s="106" t="e">
        <f>SUM(O11:O20)</f>
        <v>#REF!</v>
      </c>
    </row>
    <row r="11" spans="2:15" s="5" customFormat="1" ht="13.35" customHeight="1" x14ac:dyDescent="0.25">
      <c r="C11" s="10" t="s">
        <v>26</v>
      </c>
      <c r="D11" s="10"/>
      <c r="E11" s="64">
        <f>('Jadual 2.1 (2)'!F23/'Jadual 2.1 (2)'!F$22)*100</f>
        <v>7.2653159093633857</v>
      </c>
      <c r="F11" s="39"/>
      <c r="G11" s="19">
        <f>('Jadual 2.1 (2)'!H23/'Jadual 2.1 (2)'!H$22)*100</f>
        <v>8.2781456953642394</v>
      </c>
      <c r="H11" s="60"/>
      <c r="I11" s="19">
        <f>('Jadual 2.1 (2)'!L23/'Jadual 2.1 (2)'!L$22)*100</f>
        <v>8.8624560227843858</v>
      </c>
      <c r="J11" s="60"/>
      <c r="K11" s="19">
        <f>('Jadual 2.1 (2)'!P23/'Jadual 2.1 (2)'!P$22)*100</f>
        <v>5.7619793636872636</v>
      </c>
      <c r="L11" s="60"/>
      <c r="M11" s="19" t="e">
        <f>('Jadual 2.1 (2)'!#REF!/'Jadual 2.1 (2)'!#REF!)*100</f>
        <v>#REF!</v>
      </c>
      <c r="N11" s="60"/>
      <c r="O11" s="19" t="e">
        <f>('Jadual 2.1 (2)'!#REF!/'Jadual 2.1 (2)'!#REF!)*100</f>
        <v>#REF!</v>
      </c>
    </row>
    <row r="12" spans="2:15" s="5" customFormat="1" ht="13.35" customHeight="1" x14ac:dyDescent="0.25">
      <c r="C12" s="10" t="s">
        <v>34</v>
      </c>
      <c r="D12" s="10"/>
      <c r="E12" s="64">
        <f>('Jadual 2.1 (2)'!F33/'Jadual 2.1 (2)'!F$22)*100</f>
        <v>6.0544299244694875</v>
      </c>
      <c r="F12" s="39"/>
      <c r="G12" s="19">
        <f>('Jadual 2.1 (2)'!H33/'Jadual 2.1 (2)'!H$22)*100</f>
        <v>5.008278145695364</v>
      </c>
      <c r="H12" s="60"/>
      <c r="I12" s="19">
        <f>('Jadual 2.1 (2)'!L33/'Jadual 2.1 (2)'!L$22)*100</f>
        <v>3.9202546490199364</v>
      </c>
      <c r="J12" s="60"/>
      <c r="K12" s="19">
        <f>('Jadual 2.1 (2)'!P33/'Jadual 2.1 (2)'!P$22)*100</f>
        <v>4.4112481713488254</v>
      </c>
      <c r="L12" s="60"/>
      <c r="M12" s="19" t="e">
        <f>('Jadual 2.1 (2)'!#REF!/'Jadual 2.1 (2)'!#REF!)*100</f>
        <v>#REF!</v>
      </c>
      <c r="N12" s="60"/>
      <c r="O12" s="19" t="e">
        <f>('Jadual 2.1 (2)'!#REF!/'Jadual 2.1 (2)'!#REF!)*100</f>
        <v>#REF!</v>
      </c>
    </row>
    <row r="13" spans="2:15" s="5" customFormat="1" ht="13.35" customHeight="1" x14ac:dyDescent="0.25">
      <c r="C13" s="10" t="s">
        <v>28</v>
      </c>
      <c r="D13" s="10"/>
      <c r="E13" s="64">
        <f>('Jadual 2.1 (2)'!F24/'Jadual 2.1 (2)'!F$22)*100</f>
        <v>2.667545857810814</v>
      </c>
      <c r="F13" s="39"/>
      <c r="G13" s="19">
        <f>('Jadual 2.1 (2)'!H24/'Jadual 2.1 (2)'!H$22)*100</f>
        <v>2.2764900662251653</v>
      </c>
      <c r="H13" s="60"/>
      <c r="I13" s="19">
        <f>('Jadual 2.1 (2)'!L24/'Jadual 2.1 (2)'!L$22)*100</f>
        <v>1.742335399564416</v>
      </c>
      <c r="J13" s="60"/>
      <c r="K13" s="19">
        <f>('Jadual 2.1 (2)'!P24/'Jadual 2.1 (2)'!P$22)*100</f>
        <v>1.9507705324398696</v>
      </c>
      <c r="L13" s="60"/>
      <c r="M13" s="19" t="e">
        <f>('Jadual 2.1 (2)'!#REF!/'Jadual 2.1 (2)'!#REF!)*100</f>
        <v>#REF!</v>
      </c>
      <c r="N13" s="60"/>
      <c r="O13" s="19" t="e">
        <f>('Jadual 2.1 (2)'!#REF!/'Jadual 2.1 (2)'!#REF!)*100</f>
        <v>#REF!</v>
      </c>
    </row>
    <row r="14" spans="2:15" s="5" customFormat="1" ht="13.35" customHeight="1" x14ac:dyDescent="0.25">
      <c r="C14" s="10" t="s">
        <v>32</v>
      </c>
      <c r="D14" s="10"/>
      <c r="E14" s="64">
        <f>('Jadual 2.1 (2)'!F25/'Jadual 2.1 (2)'!F$22)*100</f>
        <v>5.9944850737321662</v>
      </c>
      <c r="F14" s="39"/>
      <c r="G14" s="19">
        <f>('Jadual 2.1 (2)'!H25/'Jadual 2.1 (2)'!H$22)*100</f>
        <v>3.435430463576159</v>
      </c>
      <c r="H14" s="60"/>
      <c r="I14" s="19">
        <f>('Jadual 2.1 (2)'!L25/'Jadual 2.1 (2)'!L$22)*100</f>
        <v>2.5632434243591891</v>
      </c>
      <c r="J14" s="60"/>
      <c r="K14" s="19">
        <f>('Jadual 2.1 (2)'!P25/'Jadual 2.1 (2)'!P$22)*100</f>
        <v>3.4237389996192329</v>
      </c>
      <c r="L14" s="60"/>
      <c r="M14" s="19" t="e">
        <f>('Jadual 2.1 (2)'!#REF!/'Jadual 2.1 (2)'!#REF!)*100</f>
        <v>#REF!</v>
      </c>
      <c r="N14" s="60"/>
      <c r="O14" s="19" t="e">
        <f>('Jadual 2.1 (2)'!#REF!/'Jadual 2.1 (2)'!#REF!)*100</f>
        <v>#REF!</v>
      </c>
    </row>
    <row r="15" spans="2:15" s="5" customFormat="1" ht="13.35" customHeight="1" x14ac:dyDescent="0.25">
      <c r="C15" s="10" t="s">
        <v>31</v>
      </c>
      <c r="D15" s="10"/>
      <c r="E15" s="64">
        <f>('Jadual 2.1 (2)'!F26/'Jadual 2.1 (2)'!F$22)*100</f>
        <v>34.246493226231863</v>
      </c>
      <c r="F15" s="39"/>
      <c r="G15" s="19">
        <f>('Jadual 2.1 (2)'!H26/'Jadual 2.1 (2)'!H$22)*100</f>
        <v>27.814569536423839</v>
      </c>
      <c r="H15" s="60"/>
      <c r="I15" s="19">
        <f>('Jadual 2.1 (2)'!L26/'Jadual 2.1 (2)'!L$22)*100</f>
        <v>29.938013067515495</v>
      </c>
      <c r="J15" s="60"/>
      <c r="K15" s="19">
        <f>('Jadual 2.1 (2)'!P26/'Jadual 2.1 (2)'!P$22)*100</f>
        <v>31.853713581261054</v>
      </c>
      <c r="L15" s="60"/>
      <c r="M15" s="19" t="e">
        <f>('Jadual 2.1 (2)'!#REF!/'Jadual 2.1 (2)'!#REF!)*100</f>
        <v>#REF!</v>
      </c>
      <c r="N15" s="60"/>
      <c r="O15" s="19" t="e">
        <f>('Jadual 2.1 (2)'!#REF!/'Jadual 2.1 (2)'!#REF!)*100</f>
        <v>#REF!</v>
      </c>
    </row>
    <row r="16" spans="2:15" s="5" customFormat="1" ht="13.35" customHeight="1" x14ac:dyDescent="0.25">
      <c r="C16" s="10" t="s">
        <v>30</v>
      </c>
      <c r="D16" s="10"/>
      <c r="E16" s="64">
        <f>('Jadual 2.1 (2)'!F27/'Jadual 2.1 (2)'!F$22)*100</f>
        <v>6.1263637453542739</v>
      </c>
      <c r="F16" s="39"/>
      <c r="G16" s="19">
        <f>('Jadual 2.1 (2)'!H27/'Jadual 2.1 (2)'!H$22)*100</f>
        <v>4.8427152317880795</v>
      </c>
      <c r="H16" s="60"/>
      <c r="I16" s="19">
        <f>('Jadual 2.1 (2)'!L27/'Jadual 2.1 (2)'!L$22)*100</f>
        <v>5.4280448986429892</v>
      </c>
      <c r="J16" s="60"/>
      <c r="K16" s="19">
        <f>('Jadual 2.1 (2)'!P27/'Jadual 2.1 (2)'!P$22)*100</f>
        <v>3.4182305777323201</v>
      </c>
      <c r="L16" s="60"/>
      <c r="M16" s="19" t="e">
        <f>('Jadual 2.1 (2)'!#REF!/'Jadual 2.1 (2)'!#REF!)*100</f>
        <v>#REF!</v>
      </c>
      <c r="N16" s="60"/>
      <c r="O16" s="19" t="e">
        <f>('Jadual 2.1 (2)'!#REF!/'Jadual 2.1 (2)'!#REF!)*100</f>
        <v>#REF!</v>
      </c>
    </row>
    <row r="17" spans="2:15" s="5" customFormat="1" ht="13.35" customHeight="1" x14ac:dyDescent="0.25">
      <c r="C17" s="10" t="s">
        <v>29</v>
      </c>
      <c r="D17" s="10"/>
      <c r="E17" s="64">
        <f>('Jadual 2.1 (2)'!F32/'Jadual 2.1 (2)'!F$22)*100</f>
        <v>7.1394317228150097</v>
      </c>
      <c r="F17" s="39"/>
      <c r="G17" s="19">
        <f>('Jadual 2.1 (2)'!H32/'Jadual 2.1 (2)'!H$22)*100</f>
        <v>8.6506622516556284</v>
      </c>
      <c r="H17" s="60"/>
      <c r="I17" s="19">
        <f>('Jadual 2.1 (2)'!L32/'Jadual 2.1 (2)'!L$22)*100</f>
        <v>9.3650527726587374</v>
      </c>
      <c r="J17" s="60"/>
      <c r="K17" s="19">
        <f>('Jadual 2.1 (2)'!P32/'Jadual 2.1 (2)'!P$22)*100</f>
        <v>8.766411412186617</v>
      </c>
      <c r="L17" s="60"/>
      <c r="M17" s="19" t="e">
        <f>('Jadual 2.1 (2)'!#REF!/'Jadual 2.1 (2)'!#REF!)*100</f>
        <v>#REF!</v>
      </c>
      <c r="N17" s="60"/>
      <c r="O17" s="19" t="e">
        <f>('Jadual 2.1 (2)'!#REF!/'Jadual 2.1 (2)'!#REF!)*100</f>
        <v>#REF!</v>
      </c>
    </row>
    <row r="18" spans="2:15" s="5" customFormat="1" ht="13.35" customHeight="1" x14ac:dyDescent="0.25">
      <c r="C18" s="10" t="s">
        <v>84</v>
      </c>
      <c r="D18" s="10"/>
      <c r="E18" s="64">
        <f>('Jadual 2.1 (2)'!F28/'Jadual 2.1 (2)'!F$22)*100</f>
        <v>7.6729408943771729</v>
      </c>
      <c r="F18" s="39"/>
      <c r="G18" s="19">
        <f>('Jadual 2.1 (2)'!H28/'Jadual 2.1 (2)'!H$22)*100</f>
        <v>7.4503311258278151</v>
      </c>
      <c r="H18" s="60"/>
      <c r="I18" s="19">
        <f>('Jadual 2.1 (2)'!L28/'Jadual 2.1 (2)'!L$22)*100</f>
        <v>8.3766124979058478</v>
      </c>
      <c r="J18" s="60"/>
      <c r="K18" s="19">
        <f>('Jadual 2.1 (2)'!P28/'Jadual 2.1 (2)'!P$22)*100</f>
        <v>11.968496244266129</v>
      </c>
      <c r="L18" s="60"/>
      <c r="M18" s="19" t="e">
        <f>('Jadual 2.1 (2)'!#REF!/'Jadual 2.1 (2)'!#REF!)*100</f>
        <v>#REF!</v>
      </c>
      <c r="N18" s="60"/>
      <c r="O18" s="19" t="e">
        <f>('Jadual 2.1 (2)'!#REF!/'Jadual 2.1 (2)'!#REF!)*100</f>
        <v>#REF!</v>
      </c>
    </row>
    <row r="19" spans="2:15" s="5" customFormat="1" ht="13.35" customHeight="1" x14ac:dyDescent="0.25">
      <c r="C19" s="10" t="s">
        <v>33</v>
      </c>
      <c r="D19" s="10"/>
      <c r="E19" s="64">
        <f>('Jadual 2.1 (2)'!F29/'Jadual 2.1 (2)'!F$22)*100</f>
        <v>6.0004795588058979</v>
      </c>
      <c r="F19" s="39"/>
      <c r="G19" s="19">
        <f>('Jadual 2.1 (2)'!H29/'Jadual 2.1 (2)'!H$22)*100</f>
        <v>4.5529801324503305</v>
      </c>
      <c r="H19" s="60"/>
      <c r="I19" s="19">
        <f>('Jadual 2.1 (2)'!L29/'Jadual 2.1 (2)'!L$22)*100</f>
        <v>4.2888255989277937</v>
      </c>
      <c r="J19" s="60"/>
      <c r="K19" s="19">
        <f>('Jadual 2.1 (2)'!P29/'Jadual 2.1 (2)'!P$22)*100</f>
        <v>4.0362072483569005</v>
      </c>
      <c r="L19" s="60"/>
      <c r="M19" s="19" t="e">
        <f>('Jadual 2.1 (2)'!#REF!/'Jadual 2.1 (2)'!#REF!)*100</f>
        <v>#REF!</v>
      </c>
      <c r="N19" s="60"/>
      <c r="O19" s="19" t="e">
        <f>('Jadual 2.1 (2)'!#REF!/'Jadual 2.1 (2)'!#REF!)*100</f>
        <v>#REF!</v>
      </c>
    </row>
    <row r="20" spans="2:15" s="5" customFormat="1" ht="13.35" customHeight="1" x14ac:dyDescent="0.25">
      <c r="C20" s="10" t="s">
        <v>27</v>
      </c>
      <c r="D20" s="10"/>
      <c r="E20" s="64">
        <f>('Jadual 2.1 (2)'!F30/'Jadual 2.1 (2)'!F$22)*100</f>
        <v>10.664188946169524</v>
      </c>
      <c r="F20" s="39"/>
      <c r="G20" s="19">
        <f>('Jadual 2.1 (2)'!H30/'Jadual 2.1 (2)'!H$22)*100</f>
        <v>18.543046357615893</v>
      </c>
      <c r="H20" s="60"/>
      <c r="I20" s="19">
        <f>('Jadual 2.1 (2)'!L30/'Jadual 2.1 (2)'!L$22)*100</f>
        <v>16.166862120958285</v>
      </c>
      <c r="J20" s="60"/>
      <c r="K20" s="19">
        <f>('Jadual 2.1 (2)'!P30/'Jadual 2.1 (2)'!P$22)*100</f>
        <v>14.529160324950348</v>
      </c>
      <c r="L20" s="60"/>
      <c r="M20" s="19" t="e">
        <f>('Jadual 2.1 (2)'!#REF!/'Jadual 2.1 (2)'!#REF!)*100</f>
        <v>#REF!</v>
      </c>
      <c r="N20" s="60"/>
      <c r="O20" s="19" t="e">
        <f>('Jadual 2.1 (2)'!#REF!/'Jadual 2.1 (2)'!#REF!)*100</f>
        <v>#REF!</v>
      </c>
    </row>
    <row r="21" spans="2:15" s="5" customFormat="1" ht="13.35" customHeight="1" x14ac:dyDescent="0.25">
      <c r="C21" s="10"/>
      <c r="D21" s="10"/>
      <c r="E21" s="64"/>
      <c r="F21" s="39"/>
      <c r="G21" s="19"/>
      <c r="H21" s="60"/>
      <c r="I21" s="19"/>
      <c r="J21" s="60"/>
      <c r="K21" s="19"/>
      <c r="L21" s="60"/>
      <c r="M21" s="19"/>
      <c r="N21" s="60"/>
      <c r="O21" s="19"/>
    </row>
    <row r="22" spans="2:15" s="5" customFormat="1" x14ac:dyDescent="0.25">
      <c r="B22" s="7"/>
      <c r="C22" s="7" t="s">
        <v>35</v>
      </c>
      <c r="D22" s="105"/>
      <c r="E22" s="106" t="e">
        <f>SUM(E23:E25)</f>
        <v>#REF!</v>
      </c>
      <c r="F22" s="107"/>
      <c r="G22" s="106" t="e">
        <f>SUM(G23:G25)</f>
        <v>#REF!</v>
      </c>
      <c r="H22" s="108"/>
      <c r="I22" s="108" t="e">
        <f t="shared" ref="I22:O22" si="0">SUM(I23:I25)</f>
        <v>#REF!</v>
      </c>
      <c r="J22" s="108"/>
      <c r="K22" s="108" t="e">
        <f t="shared" si="0"/>
        <v>#REF!</v>
      </c>
      <c r="L22" s="108"/>
      <c r="M22" s="108">
        <f t="shared" si="0"/>
        <v>0</v>
      </c>
      <c r="N22" s="108"/>
      <c r="O22" s="108" t="e">
        <f t="shared" si="0"/>
        <v>#REF!</v>
      </c>
    </row>
    <row r="23" spans="2:15" s="5" customFormat="1" x14ac:dyDescent="0.25">
      <c r="C23" s="10" t="s">
        <v>59</v>
      </c>
      <c r="D23" s="10"/>
      <c r="E23" s="64">
        <f>('Jadual 2.1 (3)'!F13/'Jadual 2.1 (3)'!F$8)*100</f>
        <v>7.0052539404553418</v>
      </c>
      <c r="F23" s="39"/>
      <c r="G23" s="64">
        <f>('Jadual 2.1 (3)'!H13/'Jadual 2.1 (3)'!H$8)*100</f>
        <v>11.490978157644824</v>
      </c>
      <c r="H23" s="60"/>
      <c r="I23" s="64">
        <f>('Jadual 2.1 (3)'!L13/'Jadual 2.1 (3)'!L$8)*100</f>
        <v>10.668703936724789</v>
      </c>
      <c r="J23" s="60"/>
      <c r="K23" s="64">
        <f>('Jadual 2.1 (3)'!P13/'Jadual 2.1 (3)'!P$8)*100</f>
        <v>7.4132985957055171</v>
      </c>
      <c r="L23" s="60"/>
      <c r="M23" s="19">
        <v>0</v>
      </c>
      <c r="N23" s="60"/>
      <c r="O23" s="64" t="e">
        <f>('Jadual 2.1 (2)'!#REF!/'Jadual 2.1 (2)'!#REF!)*100</f>
        <v>#REF!</v>
      </c>
    </row>
    <row r="24" spans="2:15" s="5" customFormat="1" x14ac:dyDescent="0.25">
      <c r="C24" s="10" t="s">
        <v>36</v>
      </c>
      <c r="D24" s="10"/>
      <c r="E24" s="64" t="e">
        <f>('Jadual 2.1 (2)'!#REF!/'Jadual 2.1 (3)'!F$8)*100</f>
        <v>#REF!</v>
      </c>
      <c r="F24" s="39"/>
      <c r="G24" s="64" t="e">
        <f>('Jadual 2.1 (2)'!#REF!/'Jadual 2.1 (3)'!H$8)*100</f>
        <v>#REF!</v>
      </c>
      <c r="H24" s="60"/>
      <c r="I24" s="64" t="e">
        <f>('Jadual 2.1 (2)'!#REF!/'Jadual 2.1 (3)'!L$8)*100</f>
        <v>#REF!</v>
      </c>
      <c r="J24" s="60"/>
      <c r="K24" s="64" t="e">
        <f>('Jadual 2.1 (2)'!#REF!/'Jadual 2.1 (3)'!P$8)*100</f>
        <v>#REF!</v>
      </c>
      <c r="L24" s="60"/>
      <c r="M24" s="19">
        <v>0</v>
      </c>
      <c r="N24" s="60"/>
      <c r="O24" s="64" t="e">
        <f>('Jadual 2.1 (2)'!#REF!/'Jadual 2.1 (2)'!#REF!)*100</f>
        <v>#REF!</v>
      </c>
    </row>
    <row r="25" spans="2:15" s="5" customFormat="1" x14ac:dyDescent="0.25">
      <c r="C25" s="10" t="s">
        <v>66</v>
      </c>
      <c r="D25" s="10"/>
      <c r="E25" s="64" t="e">
        <f>('Jadual 2.1 (2)'!#REF!/'Jadual 2.1 (3)'!F$8)*100</f>
        <v>#REF!</v>
      </c>
      <c r="F25" s="39"/>
      <c r="G25" s="64" t="e">
        <f>('Jadual 2.1 (2)'!#REF!/'Jadual 2.1 (3)'!H$8)*100</f>
        <v>#REF!</v>
      </c>
      <c r="H25" s="60"/>
      <c r="I25" s="64" t="e">
        <f>('Jadual 2.1 (2)'!#REF!/'Jadual 2.1 (3)'!L$8)*100</f>
        <v>#REF!</v>
      </c>
      <c r="J25" s="60"/>
      <c r="K25" s="64" t="e">
        <f>('Jadual 2.1 (2)'!#REF!/'Jadual 2.1 (3)'!P$8)*100</f>
        <v>#REF!</v>
      </c>
      <c r="L25" s="60"/>
      <c r="M25" s="19">
        <v>0</v>
      </c>
      <c r="N25" s="60"/>
      <c r="O25" s="64" t="e">
        <f>('Jadual 2.1 (2)'!#REF!/'Jadual 2.1 (2)'!#REF!)*100</f>
        <v>#REF!</v>
      </c>
    </row>
    <row r="26" spans="2:15" s="5" customFormat="1" x14ac:dyDescent="0.25">
      <c r="C26" s="10"/>
      <c r="D26" s="10"/>
      <c r="E26" s="26"/>
      <c r="F26" s="39"/>
      <c r="G26" s="23"/>
      <c r="H26" s="60"/>
      <c r="I26" s="60"/>
      <c r="J26" s="60"/>
      <c r="K26" s="60"/>
      <c r="L26" s="60"/>
      <c r="M26" s="60"/>
      <c r="N26" s="60"/>
      <c r="O26" s="60"/>
    </row>
    <row r="27" spans="2:15" s="5" customFormat="1" x14ac:dyDescent="0.25">
      <c r="B27" s="7"/>
      <c r="C27" s="7" t="s">
        <v>37</v>
      </c>
      <c r="D27" s="105"/>
      <c r="E27" s="106" t="e">
        <f>SUM(E28:E36)</f>
        <v>#REF!</v>
      </c>
      <c r="F27" s="107"/>
      <c r="G27" s="106" t="e">
        <f>SUM(G28:G36)</f>
        <v>#REF!</v>
      </c>
      <c r="H27" s="108"/>
      <c r="I27" s="106" t="e">
        <f>SUM(I28:I36)</f>
        <v>#REF!</v>
      </c>
      <c r="J27" s="108"/>
      <c r="K27" s="106" t="e">
        <f>SUM(K28:K36)</f>
        <v>#REF!</v>
      </c>
      <c r="L27" s="108"/>
      <c r="M27" s="106" t="e">
        <f>SUM(M28:M36)</f>
        <v>#REF!</v>
      </c>
      <c r="N27" s="108"/>
      <c r="O27" s="106" t="e">
        <f>SUM(O28:O36)</f>
        <v>#REF!</v>
      </c>
    </row>
    <row r="28" spans="2:15" s="5" customFormat="1" x14ac:dyDescent="0.25">
      <c r="C28" s="10" t="s">
        <v>85</v>
      </c>
      <c r="D28" s="10"/>
      <c r="E28" s="64" t="e">
        <f>('Jadual 2.1 (2)'!#REF!/'Jadual 2.1 (2)'!#REF!)*100</f>
        <v>#REF!</v>
      </c>
      <c r="F28" s="39"/>
      <c r="G28" s="64" t="e">
        <f>('Jadual 2.1 (2)'!#REF!/'Jadual 2.1 (2)'!#REF!)*100</f>
        <v>#REF!</v>
      </c>
      <c r="H28" s="60"/>
      <c r="I28" s="64" t="e">
        <f>('Jadual 2.1 (2)'!#REF!/'Jadual 2.1 (2)'!#REF!)*100</f>
        <v>#REF!</v>
      </c>
      <c r="J28" s="60"/>
      <c r="K28" s="64" t="e">
        <f>('Jadual 2.1 (2)'!#REF!/'Jadual 2.1 (2)'!#REF!)*100</f>
        <v>#REF!</v>
      </c>
      <c r="L28" s="60"/>
      <c r="M28" s="64" t="e">
        <f>('Jadual 2.1 (2)'!#REF!/'Jadual 2.1 (2)'!#REF!)*100</f>
        <v>#REF!</v>
      </c>
      <c r="N28" s="60"/>
      <c r="O28" s="64" t="e">
        <f>('Jadual 2.1 (2)'!#REF!/'Jadual 2.1 (2)'!#REF!)*100</f>
        <v>#REF!</v>
      </c>
    </row>
    <row r="29" spans="2:15" s="5" customFormat="1" x14ac:dyDescent="0.25">
      <c r="C29" s="10" t="s">
        <v>39</v>
      </c>
      <c r="D29" s="10"/>
      <c r="E29" s="64" t="e">
        <f>('Jadual 2.1 (2)'!#REF!/'Jadual 2.1 (2)'!#REF!)*100</f>
        <v>#REF!</v>
      </c>
      <c r="F29" s="39"/>
      <c r="G29" s="64" t="e">
        <f>('Jadual 2.1 (2)'!#REF!/'Jadual 2.1 (2)'!#REF!)*100</f>
        <v>#REF!</v>
      </c>
      <c r="H29" s="60"/>
      <c r="I29" s="64" t="e">
        <f>('Jadual 2.1 (2)'!#REF!/'Jadual 2.1 (2)'!#REF!)*100</f>
        <v>#REF!</v>
      </c>
      <c r="J29" s="60"/>
      <c r="K29" s="64" t="e">
        <f>('Jadual 2.1 (2)'!#REF!/'Jadual 2.1 (2)'!#REF!)*100</f>
        <v>#REF!</v>
      </c>
      <c r="L29" s="60"/>
      <c r="M29" s="64" t="e">
        <f>('Jadual 2.1 (2)'!#REF!/'Jadual 2.1 (2)'!#REF!)*100</f>
        <v>#REF!</v>
      </c>
      <c r="N29" s="60"/>
      <c r="O29" s="64" t="e">
        <f>('Jadual 2.1 (2)'!#REF!/'Jadual 2.1 (2)'!#REF!)*100</f>
        <v>#REF!</v>
      </c>
    </row>
    <row r="30" spans="2:15" s="5" customFormat="1" x14ac:dyDescent="0.25">
      <c r="C30" s="10" t="s">
        <v>41</v>
      </c>
      <c r="D30" s="10"/>
      <c r="E30" s="64" t="e">
        <f>('Jadual 2.1 (2)'!#REF!/'Jadual 2.1 (2)'!#REF!)*100</f>
        <v>#REF!</v>
      </c>
      <c r="F30" s="39"/>
      <c r="G30" s="64" t="e">
        <f>('Jadual 2.1 (2)'!#REF!/'Jadual 2.1 (2)'!#REF!)*100</f>
        <v>#REF!</v>
      </c>
      <c r="H30" s="60"/>
      <c r="I30" s="64" t="e">
        <f>('Jadual 2.1 (2)'!#REF!/'Jadual 2.1 (2)'!#REF!)*100</f>
        <v>#REF!</v>
      </c>
      <c r="J30" s="60"/>
      <c r="K30" s="64" t="e">
        <f>('Jadual 2.1 (2)'!#REF!/'Jadual 2.1 (2)'!#REF!)*100</f>
        <v>#REF!</v>
      </c>
      <c r="L30" s="60"/>
      <c r="M30" s="64" t="e">
        <f>('Jadual 2.1 (2)'!#REF!/'Jadual 2.1 (2)'!#REF!)*100</f>
        <v>#REF!</v>
      </c>
      <c r="N30" s="60"/>
      <c r="O30" s="64" t="e">
        <f>('Jadual 2.1 (2)'!#REF!/'Jadual 2.1 (2)'!#REF!)*100</f>
        <v>#REF!</v>
      </c>
    </row>
    <row r="31" spans="2:15" s="5" customFormat="1" x14ac:dyDescent="0.25">
      <c r="C31" s="10" t="s">
        <v>40</v>
      </c>
      <c r="D31" s="10"/>
      <c r="E31" s="64" t="e">
        <f>('Jadual 2.1 (2)'!#REF!/'Jadual 2.1 (2)'!#REF!)*100</f>
        <v>#REF!</v>
      </c>
      <c r="F31" s="39"/>
      <c r="G31" s="64" t="e">
        <f>('Jadual 2.1 (2)'!#REF!/'Jadual 2.1 (2)'!#REF!)*100</f>
        <v>#REF!</v>
      </c>
      <c r="H31" s="60"/>
      <c r="I31" s="64" t="e">
        <f>('Jadual 2.1 (2)'!#REF!/'Jadual 2.1 (2)'!#REF!)*100</f>
        <v>#REF!</v>
      </c>
      <c r="J31" s="60"/>
      <c r="K31" s="64" t="e">
        <f>('Jadual 2.1 (2)'!#REF!/'Jadual 2.1 (2)'!#REF!)*100</f>
        <v>#REF!</v>
      </c>
      <c r="L31" s="60"/>
      <c r="M31" s="64" t="e">
        <f>('Jadual 2.1 (2)'!#REF!/'Jadual 2.1 (2)'!#REF!)*100</f>
        <v>#REF!</v>
      </c>
      <c r="N31" s="60"/>
      <c r="O31" s="64" t="e">
        <f>('Jadual 2.1 (2)'!#REF!/'Jadual 2.1 (2)'!#REF!)*100</f>
        <v>#REF!</v>
      </c>
    </row>
    <row r="32" spans="2:15" s="5" customFormat="1" x14ac:dyDescent="0.25">
      <c r="C32" s="10" t="s">
        <v>42</v>
      </c>
      <c r="D32" s="10"/>
      <c r="E32" s="64" t="e">
        <f>('Jadual 2.1 (2)'!#REF!/'Jadual 2.1 (2)'!#REF!)*100</f>
        <v>#REF!</v>
      </c>
      <c r="F32" s="39"/>
      <c r="G32" s="64" t="e">
        <f>('Jadual 2.1 (2)'!#REF!/'Jadual 2.1 (2)'!#REF!)*100</f>
        <v>#REF!</v>
      </c>
      <c r="H32" s="60"/>
      <c r="I32" s="64" t="e">
        <f>('Jadual 2.1 (2)'!#REF!/'Jadual 2.1 (2)'!#REF!)*100</f>
        <v>#REF!</v>
      </c>
      <c r="J32" s="60"/>
      <c r="K32" s="64" t="e">
        <f>('Jadual 2.1 (2)'!#REF!/'Jadual 2.1 (2)'!#REF!)*100</f>
        <v>#REF!</v>
      </c>
      <c r="L32" s="60"/>
      <c r="M32" s="64" t="e">
        <f>('Jadual 2.1 (2)'!#REF!/'Jadual 2.1 (2)'!#REF!)*100</f>
        <v>#REF!</v>
      </c>
      <c r="N32" s="60"/>
      <c r="O32" s="64" t="e">
        <f>('Jadual 2.1 (2)'!#REF!/'Jadual 2.1 (2)'!#REF!)*100</f>
        <v>#REF!</v>
      </c>
    </row>
    <row r="33" spans="2:15" s="5" customFormat="1" x14ac:dyDescent="0.25">
      <c r="C33" s="10" t="s">
        <v>86</v>
      </c>
      <c r="D33" s="10"/>
      <c r="E33" s="64" t="e">
        <f>('Jadual 2.1 (2)'!#REF!/'Jadual 2.1 (2)'!#REF!)*100</f>
        <v>#REF!</v>
      </c>
      <c r="F33" s="39"/>
      <c r="G33" s="64" t="e">
        <f>('Jadual 2.1 (2)'!#REF!/'Jadual 2.1 (2)'!#REF!)*100</f>
        <v>#REF!</v>
      </c>
      <c r="H33" s="60"/>
      <c r="I33" s="64" t="e">
        <f>('Jadual 2.1 (2)'!#REF!/'Jadual 2.1 (2)'!#REF!)*100</f>
        <v>#REF!</v>
      </c>
      <c r="J33" s="60"/>
      <c r="K33" s="64" t="e">
        <f>('Jadual 2.1 (2)'!#REF!/'Jadual 2.1 (2)'!#REF!)*100</f>
        <v>#REF!</v>
      </c>
      <c r="L33" s="60"/>
      <c r="M33" s="64" t="e">
        <f>('Jadual 2.1 (2)'!#REF!/'Jadual 2.1 (2)'!#REF!)*100</f>
        <v>#REF!</v>
      </c>
      <c r="N33" s="60"/>
      <c r="O33" s="64" t="e">
        <f>('Jadual 2.1 (2)'!#REF!/'Jadual 2.1 (2)'!#REF!)*100</f>
        <v>#REF!</v>
      </c>
    </row>
    <row r="34" spans="2:15" s="5" customFormat="1" x14ac:dyDescent="0.25">
      <c r="C34" s="10" t="s">
        <v>43</v>
      </c>
      <c r="D34" s="10"/>
      <c r="E34" s="64" t="e">
        <f>('Jadual 2.1 (2)'!#REF!/'Jadual 2.1 (2)'!#REF!)*100</f>
        <v>#REF!</v>
      </c>
      <c r="F34" s="39"/>
      <c r="G34" s="64" t="e">
        <f>('Jadual 2.1 (2)'!#REF!/'Jadual 2.1 (2)'!#REF!)*100</f>
        <v>#REF!</v>
      </c>
      <c r="H34" s="60"/>
      <c r="I34" s="64" t="e">
        <f>('Jadual 2.1 (2)'!#REF!/'Jadual 2.1 (2)'!#REF!)*100</f>
        <v>#REF!</v>
      </c>
      <c r="J34" s="60"/>
      <c r="K34" s="64" t="e">
        <f>('Jadual 2.1 (2)'!#REF!/'Jadual 2.1 (2)'!#REF!)*100</f>
        <v>#REF!</v>
      </c>
      <c r="L34" s="60"/>
      <c r="M34" s="64" t="e">
        <f>('Jadual 2.1 (2)'!#REF!/'Jadual 2.1 (2)'!#REF!)*100</f>
        <v>#REF!</v>
      </c>
      <c r="N34" s="60"/>
      <c r="O34" s="64" t="e">
        <f>('Jadual 2.1 (2)'!#REF!/'Jadual 2.1 (2)'!#REF!)*100</f>
        <v>#REF!</v>
      </c>
    </row>
    <row r="35" spans="2:15" s="5" customFormat="1" x14ac:dyDescent="0.25">
      <c r="C35" s="10" t="s">
        <v>38</v>
      </c>
      <c r="D35" s="10"/>
      <c r="E35" s="64" t="e">
        <f>('Jadual 2.1 (2)'!#REF!/'Jadual 2.1 (2)'!#REF!)*100</f>
        <v>#REF!</v>
      </c>
      <c r="F35" s="39"/>
      <c r="G35" s="64" t="e">
        <f>('Jadual 2.1 (2)'!#REF!/'Jadual 2.1 (2)'!#REF!)*100</f>
        <v>#REF!</v>
      </c>
      <c r="H35" s="60"/>
      <c r="I35" s="64" t="e">
        <f>('Jadual 2.1 (2)'!#REF!/'Jadual 2.1 (2)'!#REF!)*100</f>
        <v>#REF!</v>
      </c>
      <c r="J35" s="60"/>
      <c r="K35" s="64" t="e">
        <f>('Jadual 2.1 (2)'!#REF!/'Jadual 2.1 (2)'!#REF!)*100</f>
        <v>#REF!</v>
      </c>
      <c r="L35" s="60"/>
      <c r="M35" s="64" t="e">
        <f>('Jadual 2.1 (2)'!#REF!/'Jadual 2.1 (2)'!#REF!)*100</f>
        <v>#REF!</v>
      </c>
      <c r="N35" s="60"/>
      <c r="O35" s="64" t="e">
        <f>('Jadual 2.1 (2)'!#REF!/'Jadual 2.1 (2)'!#REF!)*100</f>
        <v>#REF!</v>
      </c>
    </row>
    <row r="36" spans="2:15" s="5" customFormat="1" x14ac:dyDescent="0.25">
      <c r="C36" s="10" t="s">
        <v>81</v>
      </c>
      <c r="D36" s="10"/>
      <c r="E36" s="64" t="e">
        <f>('Jadual 2.1 (2)'!#REF!/'Jadual 2.1 (2)'!#REF!)*100</f>
        <v>#REF!</v>
      </c>
      <c r="F36" s="39"/>
      <c r="G36" s="64" t="e">
        <f>('Jadual 2.1 (2)'!#REF!/'Jadual 2.1 (2)'!#REF!)*100</f>
        <v>#REF!</v>
      </c>
      <c r="H36" s="60"/>
      <c r="I36" s="64" t="e">
        <f>('Jadual 2.1 (2)'!#REF!/'Jadual 2.1 (2)'!#REF!)*100</f>
        <v>#REF!</v>
      </c>
      <c r="J36" s="60"/>
      <c r="K36" s="64" t="e">
        <f>('Jadual 2.1 (2)'!#REF!/'Jadual 2.1 (2)'!#REF!)*100</f>
        <v>#REF!</v>
      </c>
      <c r="L36" s="60"/>
      <c r="M36" s="64" t="e">
        <f>('Jadual 2.1 (2)'!#REF!/'Jadual 2.1 (2)'!#REF!)*100</f>
        <v>#REF!</v>
      </c>
      <c r="N36" s="60"/>
      <c r="O36" s="64" t="e">
        <f>('Jadual 2.1 (2)'!#REF!/'Jadual 2.1 (2)'!#REF!)*100</f>
        <v>#REF!</v>
      </c>
    </row>
    <row r="37" spans="2:15" x14ac:dyDescent="0.2">
      <c r="C37" s="10"/>
      <c r="D37" s="10"/>
      <c r="E37" s="64"/>
      <c r="F37" s="39"/>
      <c r="G37" s="19"/>
      <c r="H37" s="62"/>
      <c r="I37" s="19"/>
      <c r="J37" s="62"/>
      <c r="K37" s="19"/>
      <c r="L37" s="62"/>
      <c r="M37" s="19"/>
      <c r="N37" s="62"/>
      <c r="O37" s="19"/>
    </row>
    <row r="38" spans="2:15" ht="13.5" thickBot="1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2:15" ht="6.75" customHeight="1" x14ac:dyDescent="0.2"/>
    <row r="40" spans="2:15" x14ac:dyDescent="0.2">
      <c r="C40" s="69" t="s">
        <v>90</v>
      </c>
    </row>
    <row r="41" spans="2:15" x14ac:dyDescent="0.2">
      <c r="C41" s="70" t="s">
        <v>89</v>
      </c>
    </row>
  </sheetData>
  <mergeCells count="3">
    <mergeCell ref="B2:O2"/>
    <mergeCell ref="B3:O3"/>
    <mergeCell ref="G5:M5"/>
  </mergeCells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</sheetPr>
  <dimension ref="B1:O33"/>
  <sheetViews>
    <sheetView view="pageBreakPreview" topLeftCell="A4" zoomScaleNormal="100" zoomScaleSheetLayoutView="100" workbookViewId="0">
      <selection activeCell="E13" sqref="E13"/>
    </sheetView>
  </sheetViews>
  <sheetFormatPr defaultColWidth="9.42578125" defaultRowHeight="12.75" x14ac:dyDescent="0.2"/>
  <cols>
    <col min="1" max="1" width="9.42578125" style="1" customWidth="1"/>
    <col min="2" max="2" width="1.42578125" style="1" customWidth="1"/>
    <col min="3" max="3" width="19" style="1" customWidth="1"/>
    <col min="4" max="4" width="1.5703125" style="1" customWidth="1"/>
    <col min="5" max="5" width="19" style="1" customWidth="1"/>
    <col min="6" max="6" width="1.42578125" style="1" customWidth="1"/>
    <col min="7" max="7" width="24" style="1" customWidth="1"/>
    <col min="8" max="8" width="2" style="1" customWidth="1"/>
    <col min="9" max="9" width="24" style="1" customWidth="1"/>
    <col min="10" max="10" width="2.42578125" style="1" customWidth="1"/>
    <col min="11" max="11" width="24" style="1" customWidth="1"/>
    <col min="12" max="12" width="2" style="1" customWidth="1"/>
    <col min="13" max="13" width="19" style="1" customWidth="1"/>
    <col min="14" max="14" width="1.5703125" style="1" customWidth="1"/>
    <col min="15" max="15" width="19.42578125" style="1" customWidth="1"/>
    <col min="16" max="16" width="2.42578125" style="1" customWidth="1"/>
    <col min="17" max="16384" width="9.42578125" style="1"/>
  </cols>
  <sheetData>
    <row r="1" spans="2:15" ht="55.35" customHeight="1" x14ac:dyDescent="0.2"/>
    <row r="2" spans="2:15" ht="15" customHeight="1" x14ac:dyDescent="0.2">
      <c r="B2" s="336" t="s">
        <v>96</v>
      </c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</row>
    <row r="3" spans="2:15" ht="15" customHeight="1" x14ac:dyDescent="0.2">
      <c r="B3" s="345" t="s">
        <v>97</v>
      </c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</row>
    <row r="4" spans="2:15" ht="13.5" thickBot="1" x14ac:dyDescent="0.25"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4"/>
      <c r="N4" s="4"/>
      <c r="O4" s="4"/>
    </row>
    <row r="5" spans="2:15" s="5" customFormat="1" ht="39" customHeight="1" thickBot="1" x14ac:dyDescent="0.3">
      <c r="B5" s="71"/>
      <c r="C5" s="85" t="s">
        <v>73</v>
      </c>
      <c r="D5" s="76"/>
      <c r="E5" s="80" t="s">
        <v>79</v>
      </c>
      <c r="F5" s="71"/>
      <c r="G5" s="343" t="s">
        <v>104</v>
      </c>
      <c r="H5" s="344"/>
      <c r="I5" s="344"/>
      <c r="J5" s="344"/>
      <c r="K5" s="344"/>
      <c r="L5" s="344"/>
      <c r="M5" s="344"/>
      <c r="N5" s="72"/>
      <c r="O5" s="80" t="s">
        <v>77</v>
      </c>
    </row>
    <row r="6" spans="2:15" s="5" customFormat="1" x14ac:dyDescent="0.25">
      <c r="B6" s="73"/>
      <c r="C6" s="73"/>
      <c r="D6" s="71"/>
      <c r="E6" s="81"/>
      <c r="F6" s="71"/>
      <c r="G6" s="80" t="s">
        <v>68</v>
      </c>
      <c r="H6" s="80"/>
      <c r="I6" s="80" t="s">
        <v>69</v>
      </c>
      <c r="J6" s="80"/>
      <c r="K6" s="82" t="s">
        <v>71</v>
      </c>
      <c r="L6" s="80"/>
      <c r="M6" s="80" t="s">
        <v>70</v>
      </c>
      <c r="N6" s="71"/>
      <c r="O6" s="81"/>
    </row>
    <row r="7" spans="2:15" s="17" customFormat="1" x14ac:dyDescent="0.25">
      <c r="B7" s="73"/>
      <c r="C7" s="74"/>
      <c r="D7" s="73"/>
      <c r="E7" s="81"/>
      <c r="F7" s="73"/>
      <c r="G7" s="81" t="s">
        <v>62</v>
      </c>
      <c r="H7" s="81"/>
      <c r="I7" s="81" t="s">
        <v>63</v>
      </c>
      <c r="J7" s="81"/>
      <c r="K7" s="83" t="s">
        <v>65</v>
      </c>
      <c r="L7" s="81"/>
      <c r="M7" s="81" t="s">
        <v>64</v>
      </c>
      <c r="N7" s="73"/>
      <c r="O7" s="81"/>
    </row>
    <row r="8" spans="2:15" s="43" customFormat="1" ht="28.5" customHeight="1" thickBot="1" x14ac:dyDescent="0.3">
      <c r="B8" s="77"/>
      <c r="C8" s="77"/>
      <c r="D8" s="77"/>
      <c r="E8" s="84" t="s">
        <v>80</v>
      </c>
      <c r="F8" s="77"/>
      <c r="G8" s="84" t="s">
        <v>80</v>
      </c>
      <c r="H8" s="86"/>
      <c r="I8" s="84" t="s">
        <v>80</v>
      </c>
      <c r="J8" s="86"/>
      <c r="K8" s="84" t="s">
        <v>80</v>
      </c>
      <c r="L8" s="86"/>
      <c r="M8" s="84" t="s">
        <v>80</v>
      </c>
      <c r="N8" s="77"/>
      <c r="O8" s="84" t="s">
        <v>80</v>
      </c>
    </row>
    <row r="9" spans="2:15" s="5" customFormat="1" ht="20.25" hidden="1" customHeight="1" x14ac:dyDescent="0.25">
      <c r="B9" s="13"/>
      <c r="C9" s="29" t="s">
        <v>60</v>
      </c>
      <c r="D9" s="30"/>
      <c r="E9" s="31"/>
      <c r="F9" s="32"/>
      <c r="G9" s="31"/>
      <c r="H9" s="32"/>
      <c r="I9" s="32"/>
      <c r="J9" s="32"/>
      <c r="K9" s="32"/>
      <c r="L9" s="32"/>
      <c r="M9" s="32"/>
      <c r="N9" s="32"/>
      <c r="O9" s="32"/>
    </row>
    <row r="10" spans="2:15" s="5" customFormat="1" ht="15" customHeight="1" x14ac:dyDescent="0.25">
      <c r="B10" s="7"/>
      <c r="C10" s="7" t="s">
        <v>44</v>
      </c>
      <c r="D10" s="105"/>
      <c r="E10" s="106">
        <f>SUM(E11:E16)</f>
        <v>48.620353838662552</v>
      </c>
      <c r="F10" s="107"/>
      <c r="G10" s="106" t="e">
        <f>SUM(G11:G16)</f>
        <v>#REF!</v>
      </c>
      <c r="H10" s="108"/>
      <c r="I10" s="106" t="e">
        <f>SUM(I11:I16)</f>
        <v>#REF!</v>
      </c>
      <c r="J10" s="108"/>
      <c r="K10" s="106" t="e">
        <f>SUM(K11:K16)</f>
        <v>#REF!</v>
      </c>
      <c r="L10" s="108"/>
      <c r="M10" s="108">
        <f t="shared" ref="M10" si="0">SUM(M11:M14)</f>
        <v>0</v>
      </c>
      <c r="N10" s="108"/>
      <c r="O10" s="106" t="e">
        <f>SUM(O11:O16)</f>
        <v>#REF!</v>
      </c>
    </row>
    <row r="11" spans="2:15" s="5" customFormat="1" ht="13.5" customHeight="1" x14ac:dyDescent="0.25">
      <c r="C11" s="10" t="s">
        <v>48</v>
      </c>
      <c r="D11" s="10"/>
      <c r="E11" s="64">
        <f>('Jadual 2.1 (3)'!F36/'Jadual 2.1 (3)'!F$35)*100</f>
        <v>13.423145593247849</v>
      </c>
      <c r="F11" s="39"/>
      <c r="G11" s="64" t="e">
        <f>('Jadual 2.1 (3)'!#REF!/'Jadual 2.1 (3)'!#REF!)*100</f>
        <v>#REF!</v>
      </c>
      <c r="H11" s="60"/>
      <c r="I11" s="64" t="e">
        <f>('Jadual 2.1 (3)'!#REF!/'Jadual 2.1 (3)'!#REF!)*100</f>
        <v>#REF!</v>
      </c>
      <c r="J11" s="60"/>
      <c r="K11" s="64" t="e">
        <f>('Jadual 2.1 (3)'!#REF!/'Jadual 2.1 (3)'!#REF!)*100</f>
        <v>#REF!</v>
      </c>
      <c r="L11" s="60"/>
      <c r="M11" s="19">
        <v>0</v>
      </c>
      <c r="N11" s="60"/>
      <c r="O11" s="64" t="e">
        <f>('Jadual 2.1 (3)'!#REF!/'Jadual 2.1 (3)'!#REF!)*100</f>
        <v>#REF!</v>
      </c>
    </row>
    <row r="12" spans="2:15" s="5" customFormat="1" ht="13.5" customHeight="1" x14ac:dyDescent="0.25">
      <c r="C12" s="10" t="s">
        <v>45</v>
      </c>
      <c r="D12" s="10"/>
      <c r="E12" s="64">
        <f>('Jadual 2.1 (3)'!F37/'Jadual 2.1 (3)'!F$35)*100</f>
        <v>13.642265865930856</v>
      </c>
      <c r="F12" s="39"/>
      <c r="G12" s="64" t="e">
        <f>('Jadual 2.1 (3)'!#REF!/'Jadual 2.1 (3)'!#REF!)*100</f>
        <v>#REF!</v>
      </c>
      <c r="H12" s="60"/>
      <c r="I12" s="64" t="e">
        <f>('Jadual 2.1 (3)'!#REF!/'Jadual 2.1 (3)'!#REF!)*100</f>
        <v>#REF!</v>
      </c>
      <c r="J12" s="60"/>
      <c r="K12" s="64" t="e">
        <f>('Jadual 2.1 (3)'!#REF!/'Jadual 2.1 (3)'!#REF!)*100</f>
        <v>#REF!</v>
      </c>
      <c r="L12" s="60"/>
      <c r="M12" s="19">
        <v>0</v>
      </c>
      <c r="N12" s="60"/>
      <c r="O12" s="64" t="e">
        <f>('Jadual 2.1 (3)'!#REF!/'Jadual 2.1 (3)'!#REF!)*100</f>
        <v>#REF!</v>
      </c>
    </row>
    <row r="13" spans="2:15" s="5" customFormat="1" ht="13.5" customHeight="1" x14ac:dyDescent="0.25">
      <c r="C13" s="10" t="s">
        <v>46</v>
      </c>
      <c r="D13" s="10"/>
      <c r="E13" s="64">
        <f>('Jadual 2.1 (3)'!F41/'Jadual 2.1 (3)'!F$35)*100</f>
        <v>6.054211978574906</v>
      </c>
      <c r="F13" s="39"/>
      <c r="G13" s="64" t="e">
        <f>('Jadual 2.1 (3)'!#REF!/'Jadual 2.1 (3)'!#REF!)*100</f>
        <v>#REF!</v>
      </c>
      <c r="H13" s="60"/>
      <c r="I13" s="64" t="e">
        <f>('Jadual 2.1 (3)'!#REF!/'Jadual 2.1 (3)'!#REF!)*100</f>
        <v>#REF!</v>
      </c>
      <c r="J13" s="60"/>
      <c r="K13" s="64" t="e">
        <f>('Jadual 2.1 (3)'!#REF!/'Jadual 2.1 (3)'!#REF!)*100</f>
        <v>#REF!</v>
      </c>
      <c r="L13" s="60"/>
      <c r="M13" s="19">
        <v>0</v>
      </c>
      <c r="N13" s="60"/>
      <c r="O13" s="64" t="e">
        <f>('Jadual 2.1 (3)'!#REF!/'Jadual 2.1 (3)'!#REF!)*100</f>
        <v>#REF!</v>
      </c>
    </row>
    <row r="14" spans="2:15" s="5" customFormat="1" ht="13.5" customHeight="1" x14ac:dyDescent="0.25">
      <c r="C14" s="10" t="s">
        <v>88</v>
      </c>
      <c r="D14" s="10"/>
      <c r="E14" s="64">
        <f>('Jadual 2.1 (3)'!F40/'Jadual 2.1 (3)'!F$35)*100</f>
        <v>10.28242168479143</v>
      </c>
      <c r="F14" s="39"/>
      <c r="G14" s="64" t="e">
        <f>('Jadual 2.1 (3)'!#REF!/'Jadual 2.1 (3)'!#REF!)*100</f>
        <v>#REF!</v>
      </c>
      <c r="H14" s="60"/>
      <c r="I14" s="64" t="e">
        <f>('Jadual 2.1 (3)'!#REF!/'Jadual 2.1 (3)'!#REF!)*100</f>
        <v>#REF!</v>
      </c>
      <c r="J14" s="60"/>
      <c r="K14" s="64" t="e">
        <f>('Jadual 2.1 (3)'!#REF!/'Jadual 2.1 (3)'!#REF!)*100</f>
        <v>#REF!</v>
      </c>
      <c r="L14" s="60"/>
      <c r="M14" s="19">
        <v>0</v>
      </c>
      <c r="N14" s="60"/>
      <c r="O14" s="64" t="e">
        <f>('Jadual 2.1 (3)'!#REF!/'Jadual 2.1 (3)'!#REF!)*100</f>
        <v>#REF!</v>
      </c>
    </row>
    <row r="15" spans="2:15" s="5" customFormat="1" ht="13.5" customHeight="1" x14ac:dyDescent="0.25">
      <c r="C15" s="10" t="s">
        <v>47</v>
      </c>
      <c r="D15" s="10"/>
      <c r="E15" s="64">
        <f>('Jadual 2.1 (3)'!F42/'Jadual 2.1 (3)'!F$35)*100</f>
        <v>5.2183087161175132</v>
      </c>
      <c r="F15" s="39"/>
      <c r="G15" s="64" t="e">
        <f>('Jadual 2.1 (3)'!#REF!/'Jadual 2.1 (3)'!#REF!)*100</f>
        <v>#REF!</v>
      </c>
      <c r="H15" s="60"/>
      <c r="I15" s="64" t="e">
        <f>('Jadual 2.1 (3)'!#REF!/'Jadual 2.1 (3)'!#REF!)*100</f>
        <v>#REF!</v>
      </c>
      <c r="J15" s="60"/>
      <c r="K15" s="64" t="e">
        <f>('Jadual 2.1 (3)'!#REF!/'Jadual 2.1 (3)'!#REF!)*100</f>
        <v>#REF!</v>
      </c>
      <c r="L15" s="60"/>
      <c r="M15" s="19">
        <v>0</v>
      </c>
      <c r="N15" s="60"/>
      <c r="O15" s="64" t="e">
        <f>('Jadual 2.1 (3)'!#REF!/'Jadual 2.1 (3)'!#REF!)*100</f>
        <v>#REF!</v>
      </c>
    </row>
    <row r="16" spans="2:15" s="5" customFormat="1" ht="13.5" customHeight="1" x14ac:dyDescent="0.25">
      <c r="C16" s="10" t="s">
        <v>87</v>
      </c>
      <c r="D16" s="10"/>
      <c r="E16" s="64">
        <f>('Jadual 2.1 (3)'!F53/'Jadual 2.1 (3)'!F$35)*100</f>
        <v>0</v>
      </c>
      <c r="F16" s="39"/>
      <c r="G16" s="64" t="e">
        <f>('Jadual 2.1 (3)'!#REF!/'Jadual 2.1 (3)'!#REF!)*100</f>
        <v>#REF!</v>
      </c>
      <c r="H16" s="60"/>
      <c r="I16" s="64" t="e">
        <f>('Jadual 2.1 (3)'!#REF!/'Jadual 2.1 (3)'!#REF!)*100</f>
        <v>#REF!</v>
      </c>
      <c r="J16" s="60"/>
      <c r="K16" s="64" t="e">
        <f>('Jadual 2.1 (3)'!#REF!/'Jadual 2.1 (3)'!#REF!)*100</f>
        <v>#REF!</v>
      </c>
      <c r="L16" s="60"/>
      <c r="M16" s="19">
        <v>0</v>
      </c>
      <c r="N16" s="60"/>
      <c r="O16" s="64" t="e">
        <f>('Jadual 2.1 (3)'!#REF!/'Jadual 2.1 (3)'!#REF!)*100</f>
        <v>#REF!</v>
      </c>
    </row>
    <row r="17" spans="2:15" s="5" customFormat="1" ht="13.5" customHeight="1" x14ac:dyDescent="0.25">
      <c r="C17" s="10"/>
      <c r="D17" s="10"/>
      <c r="E17" s="26"/>
      <c r="F17" s="39"/>
      <c r="G17" s="23"/>
      <c r="H17" s="60"/>
      <c r="I17" s="60"/>
      <c r="J17" s="60"/>
      <c r="K17" s="60"/>
      <c r="L17" s="60"/>
      <c r="M17" s="60"/>
      <c r="N17" s="60"/>
      <c r="O17" s="60"/>
    </row>
    <row r="18" spans="2:15" s="5" customFormat="1" ht="13.5" customHeight="1" x14ac:dyDescent="0.25">
      <c r="B18" s="7"/>
      <c r="C18" s="7" t="s">
        <v>49</v>
      </c>
      <c r="D18" s="105"/>
      <c r="E18" s="106">
        <f>SUM(E19:E24)</f>
        <v>17.623323178878735</v>
      </c>
      <c r="F18" s="107"/>
      <c r="G18" s="106" t="e">
        <f>SUM(G19:G24)</f>
        <v>#REF!</v>
      </c>
      <c r="H18" s="108"/>
      <c r="I18" s="108" t="e">
        <f t="shared" ref="I18:O18" si="1">SUM(I19:I24)</f>
        <v>#REF!</v>
      </c>
      <c r="J18" s="108"/>
      <c r="K18" s="108" t="e">
        <f t="shared" si="1"/>
        <v>#REF!</v>
      </c>
      <c r="L18" s="108"/>
      <c r="M18" s="108">
        <f t="shared" si="1"/>
        <v>0</v>
      </c>
      <c r="N18" s="108"/>
      <c r="O18" s="108" t="e">
        <f t="shared" si="1"/>
        <v>#REF!</v>
      </c>
    </row>
    <row r="19" spans="2:15" s="5" customFormat="1" ht="13.5" customHeight="1" x14ac:dyDescent="0.25">
      <c r="C19" s="10" t="s">
        <v>52</v>
      </c>
      <c r="D19" s="10"/>
      <c r="E19" s="64">
        <f>('Jadual 2.1 (4)'!F24/'Jadual 2.1 (4)'!F$8)*100</f>
        <v>2.0736465180909622</v>
      </c>
      <c r="F19" s="39"/>
      <c r="G19" s="64" t="e">
        <f>('Jadual 2.1 (3)'!#REF!/'Jadual 2.1 (3)'!#REF!)*100</f>
        <v>#REF!</v>
      </c>
      <c r="H19" s="60"/>
      <c r="I19" s="64" t="e">
        <f>('Jadual 2.1 (3)'!#REF!/'Jadual 2.1 (3)'!#REF!)*100</f>
        <v>#REF!</v>
      </c>
      <c r="J19" s="60"/>
      <c r="K19" s="64" t="e">
        <f>('Jadual 2.1 (3)'!#REF!/'Jadual 2.1 (3)'!#REF!)*100</f>
        <v>#REF!</v>
      </c>
      <c r="L19" s="60"/>
      <c r="M19" s="19">
        <v>0</v>
      </c>
      <c r="N19" s="60"/>
      <c r="O19" s="64" t="e">
        <f>('Jadual 2.1 (3)'!#REF!/'Jadual 2.1 (3)'!#REF!)*100</f>
        <v>#REF!</v>
      </c>
    </row>
    <row r="20" spans="2:15" s="5" customFormat="1" ht="13.5" customHeight="1" x14ac:dyDescent="0.25">
      <c r="C20" s="10" t="s">
        <v>55</v>
      </c>
      <c r="D20" s="10"/>
      <c r="E20" s="64">
        <f>('Jadual 2.1 (4)'!F14/'Jadual 2.1 (4)'!F$8)*100</f>
        <v>2.405002405002405</v>
      </c>
      <c r="F20" s="39"/>
      <c r="G20" s="64" t="e">
        <f>('Jadual 2.1 (3)'!#REF!/'Jadual 2.1 (3)'!#REF!)*100</f>
        <v>#REF!</v>
      </c>
      <c r="H20" s="60"/>
      <c r="I20" s="64" t="e">
        <f>('Jadual 2.1 (3)'!#REF!/'Jadual 2.1 (3)'!#REF!)*100</f>
        <v>#REF!</v>
      </c>
      <c r="J20" s="60"/>
      <c r="K20" s="64" t="e">
        <f>('Jadual 2.1 (3)'!#REF!/'Jadual 2.1 (3)'!#REF!)*100</f>
        <v>#REF!</v>
      </c>
      <c r="L20" s="60"/>
      <c r="M20" s="19">
        <v>0</v>
      </c>
      <c r="N20" s="60"/>
      <c r="O20" s="64" t="e">
        <f>('Jadual 2.1 (3)'!#REF!/'Jadual 2.1 (3)'!#REF!)*100</f>
        <v>#REF!</v>
      </c>
    </row>
    <row r="21" spans="2:15" s="5" customFormat="1" ht="13.5" customHeight="1" x14ac:dyDescent="0.25">
      <c r="C21" s="10" t="s">
        <v>50</v>
      </c>
      <c r="D21" s="10"/>
      <c r="E21" s="64">
        <f>('Jadual 2.1 (4)'!F35/'Jadual 2.1 (4)'!F$8)*100</f>
        <v>1.5685960130404575</v>
      </c>
      <c r="F21" s="39"/>
      <c r="G21" s="64" t="e">
        <f>('Jadual 2.1 (3)'!#REF!/'Jadual 2.1 (3)'!#REF!)*100</f>
        <v>#REF!</v>
      </c>
      <c r="H21" s="60"/>
      <c r="I21" s="64" t="e">
        <f>('Jadual 2.1 (3)'!#REF!/'Jadual 2.1 (3)'!#REF!)*100</f>
        <v>#REF!</v>
      </c>
      <c r="J21" s="60"/>
      <c r="K21" s="64" t="e">
        <f>('Jadual 2.1 (3)'!#REF!/'Jadual 2.1 (3)'!#REF!)*100</f>
        <v>#REF!</v>
      </c>
      <c r="L21" s="60"/>
      <c r="M21" s="19">
        <v>0</v>
      </c>
      <c r="N21" s="60"/>
      <c r="O21" s="64" t="e">
        <f>('Jadual 2.1 (3)'!#REF!/'Jadual 2.1 (3)'!#REF!)*100</f>
        <v>#REF!</v>
      </c>
    </row>
    <row r="22" spans="2:15" s="5" customFormat="1" ht="13.5" customHeight="1" x14ac:dyDescent="0.25">
      <c r="C22" s="10" t="s">
        <v>53</v>
      </c>
      <c r="D22" s="10"/>
      <c r="E22" s="64">
        <f>('Jadual 2.1 (4)'!F29/'Jadual 2.1 (4)'!F$8)*100</f>
        <v>4.2247875581208918</v>
      </c>
      <c r="F22" s="39"/>
      <c r="G22" s="64" t="e">
        <f>('Jadual 2.1 (3)'!#REF!/'Jadual 2.1 (3)'!#REF!)*100</f>
        <v>#REF!</v>
      </c>
      <c r="H22" s="60"/>
      <c r="I22" s="64" t="e">
        <f>('Jadual 2.1 (3)'!#REF!/'Jadual 2.1 (3)'!#REF!)*100</f>
        <v>#REF!</v>
      </c>
      <c r="J22" s="60"/>
      <c r="K22" s="64" t="e">
        <f>('Jadual 2.1 (3)'!#REF!/'Jadual 2.1 (3)'!#REF!)*100</f>
        <v>#REF!</v>
      </c>
      <c r="L22" s="60"/>
      <c r="M22" s="19">
        <v>0</v>
      </c>
      <c r="N22" s="60"/>
      <c r="O22" s="64" t="e">
        <f>('Jadual 2.1 (3)'!#REF!/'Jadual 2.1 (3)'!#REF!)*100</f>
        <v>#REF!</v>
      </c>
    </row>
    <row r="23" spans="2:15" s="5" customFormat="1" ht="13.5" customHeight="1" x14ac:dyDescent="0.25">
      <c r="C23" s="10" t="s">
        <v>54</v>
      </c>
      <c r="D23" s="10"/>
      <c r="E23" s="64">
        <f>('Jadual 2.1 (4)'!F13/'Jadual 2.1 (4)'!F$8)*100</f>
        <v>4.3877932766821655</v>
      </c>
      <c r="F23" s="39"/>
      <c r="G23" s="64" t="e">
        <f>('Jadual 2.1 (3)'!#REF!/'Jadual 2.1 (3)'!#REF!)*100</f>
        <v>#REF!</v>
      </c>
      <c r="H23" s="60"/>
      <c r="I23" s="64" t="e">
        <f>('Jadual 2.1 (3)'!#REF!/'Jadual 2.1 (3)'!#REF!)*100</f>
        <v>#REF!</v>
      </c>
      <c r="J23" s="60"/>
      <c r="K23" s="64" t="e">
        <f>('Jadual 2.1 (3)'!#REF!/'Jadual 2.1 (3)'!#REF!)*100</f>
        <v>#REF!</v>
      </c>
      <c r="L23" s="60"/>
      <c r="M23" s="19">
        <v>0</v>
      </c>
      <c r="N23" s="60"/>
      <c r="O23" s="64" t="e">
        <f>('Jadual 2.1 (3)'!#REF!/'Jadual 2.1 (3)'!#REF!)*100</f>
        <v>#REF!</v>
      </c>
    </row>
    <row r="24" spans="2:15" s="5" customFormat="1" ht="13.5" customHeight="1" x14ac:dyDescent="0.25">
      <c r="C24" s="10" t="s">
        <v>51</v>
      </c>
      <c r="D24" s="10"/>
      <c r="E24" s="64">
        <f>('Jadual 2.1 (4)'!F17/'Jadual 2.1 (4)'!F$8)*100</f>
        <v>2.9634974079418526</v>
      </c>
      <c r="F24" s="39"/>
      <c r="G24" s="64" t="e">
        <f>('Jadual 2.1 (3)'!#REF!/'Jadual 2.1 (3)'!#REF!)*100</f>
        <v>#REF!</v>
      </c>
      <c r="H24" s="60"/>
      <c r="I24" s="64" t="e">
        <f>('Jadual 2.1 (3)'!#REF!/'Jadual 2.1 (3)'!#REF!)*100</f>
        <v>#REF!</v>
      </c>
      <c r="J24" s="60"/>
      <c r="K24" s="64" t="e">
        <f>('Jadual 2.1 (3)'!#REF!/'Jadual 2.1 (3)'!#REF!)*100</f>
        <v>#REF!</v>
      </c>
      <c r="L24" s="60"/>
      <c r="M24" s="19">
        <v>0</v>
      </c>
      <c r="N24" s="60"/>
      <c r="O24" s="64" t="e">
        <f>('Jadual 2.1 (3)'!#REF!/'Jadual 2.1 (3)'!#REF!)*100</f>
        <v>#REF!</v>
      </c>
    </row>
    <row r="25" spans="2:15" s="5" customFormat="1" ht="13.5" customHeight="1" x14ac:dyDescent="0.25">
      <c r="C25" s="10"/>
      <c r="D25" s="10"/>
      <c r="E25" s="26"/>
      <c r="F25" s="39"/>
      <c r="G25" s="23"/>
      <c r="H25" s="60"/>
      <c r="I25" s="60"/>
      <c r="J25" s="60"/>
      <c r="K25" s="60"/>
      <c r="L25" s="60"/>
      <c r="M25" s="60"/>
      <c r="N25" s="60"/>
      <c r="O25" s="60"/>
    </row>
    <row r="26" spans="2:15" s="5" customFormat="1" ht="13.5" customHeight="1" x14ac:dyDescent="0.25">
      <c r="B26" s="7"/>
      <c r="C26" s="7" t="s">
        <v>56</v>
      </c>
      <c r="D26" s="105"/>
      <c r="E26" s="106">
        <f>E27</f>
        <v>33.242876526458616</v>
      </c>
      <c r="F26" s="107"/>
      <c r="G26" s="106" t="e">
        <f>G27</f>
        <v>#REF!</v>
      </c>
      <c r="H26" s="108"/>
      <c r="I26" s="108">
        <f t="shared" ref="I26:M26" si="2">I27</f>
        <v>0</v>
      </c>
      <c r="J26" s="108"/>
      <c r="K26" s="108">
        <f t="shared" si="2"/>
        <v>0</v>
      </c>
      <c r="L26" s="108"/>
      <c r="M26" s="108">
        <f t="shared" si="2"/>
        <v>0</v>
      </c>
      <c r="N26" s="108"/>
      <c r="O26" s="106" t="e">
        <f>O27</f>
        <v>#REF!</v>
      </c>
    </row>
    <row r="27" spans="2:15" s="5" customFormat="1" ht="13.5" customHeight="1" x14ac:dyDescent="0.25">
      <c r="C27" s="10" t="s">
        <v>57</v>
      </c>
      <c r="D27" s="10"/>
      <c r="E27" s="64">
        <f>('Jadual 2.1 (4)'!F25/'Jadual 2.1 (4)'!F22)*100</f>
        <v>33.242876526458616</v>
      </c>
      <c r="F27" s="39"/>
      <c r="G27" s="64" t="e">
        <f>('Jadual 2.1 (3)'!#REF!/'Jadual 2.1 (3)'!#REF!)*100</f>
        <v>#REF!</v>
      </c>
      <c r="H27" s="60"/>
      <c r="I27" s="19">
        <v>0</v>
      </c>
      <c r="J27" s="60"/>
      <c r="K27" s="19">
        <v>0</v>
      </c>
      <c r="L27" s="60"/>
      <c r="M27" s="19">
        <v>0</v>
      </c>
      <c r="N27" s="60"/>
      <c r="O27" s="64" t="e">
        <f>('Jadual 2.1 (3)'!#REF!/'Jadual 2.1 (3)'!#REF!)*100</f>
        <v>#REF!</v>
      </c>
    </row>
    <row r="28" spans="2:15" s="5" customFormat="1" ht="13.5" customHeight="1" x14ac:dyDescent="0.25">
      <c r="C28" s="10"/>
      <c r="D28" s="10"/>
      <c r="E28" s="26"/>
      <c r="F28" s="39"/>
      <c r="G28" s="23"/>
      <c r="H28" s="60"/>
      <c r="I28" s="60"/>
      <c r="J28" s="60"/>
      <c r="K28" s="60"/>
      <c r="L28" s="60"/>
      <c r="M28" s="60"/>
      <c r="N28" s="60"/>
      <c r="O28" s="60"/>
    </row>
    <row r="29" spans="2:15" s="5" customFormat="1" ht="13.5" customHeight="1" x14ac:dyDescent="0.25">
      <c r="B29" s="7"/>
      <c r="C29" s="7" t="s">
        <v>58</v>
      </c>
      <c r="D29" s="105"/>
      <c r="E29" s="109">
        <f>('Jadual 2.1 (4)'!F31/'Jadual 2.1 (4)'!F31)*100</f>
        <v>100</v>
      </c>
      <c r="F29" s="107"/>
      <c r="G29" s="109" t="e">
        <f>('Jadual 2.1 (3)'!#REF!/'Jadual 2.1 (3)'!#REF!)*100</f>
        <v>#REF!</v>
      </c>
      <c r="H29" s="108"/>
      <c r="I29" s="109" t="e">
        <f>('Jadual 2.1 (3)'!#REF!/'Jadual 2.1 (3)'!#REF!)*100</f>
        <v>#REF!</v>
      </c>
      <c r="J29" s="108"/>
      <c r="K29" s="109" t="e">
        <f>('Jadual 2.1 (3)'!#REF!/'Jadual 2.1 (3)'!#REF!)*100</f>
        <v>#REF!</v>
      </c>
      <c r="L29" s="108"/>
      <c r="M29" s="109" t="e">
        <f>('Jadual 2.1 (3)'!#REF!/'Jadual 2.1 (3)'!#REF!)*100</f>
        <v>#REF!</v>
      </c>
      <c r="N29" s="108"/>
      <c r="O29" s="109" t="e">
        <f>('Jadual 2.1 (3)'!#REF!/'Jadual 2.1 (3)'!#REF!)*100</f>
        <v>#REF!</v>
      </c>
    </row>
    <row r="30" spans="2:15" ht="13.5" thickBot="1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2:15" ht="6.75" customHeight="1" x14ac:dyDescent="0.2"/>
    <row r="32" spans="2:15" x14ac:dyDescent="0.2">
      <c r="C32" s="69" t="s">
        <v>90</v>
      </c>
    </row>
    <row r="33" spans="3:3" x14ac:dyDescent="0.2">
      <c r="C33" s="70" t="s">
        <v>89</v>
      </c>
    </row>
  </sheetData>
  <mergeCells count="3">
    <mergeCell ref="B2:O2"/>
    <mergeCell ref="B3:O3"/>
    <mergeCell ref="G5:M5"/>
  </mergeCells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</sheetPr>
  <dimension ref="B1:M24"/>
  <sheetViews>
    <sheetView view="pageBreakPreview" zoomScaleNormal="110" zoomScaleSheetLayoutView="100" workbookViewId="0">
      <selection activeCell="E13" sqref="E13"/>
    </sheetView>
  </sheetViews>
  <sheetFormatPr defaultColWidth="9.42578125" defaultRowHeight="12.75" x14ac:dyDescent="0.2"/>
  <cols>
    <col min="1" max="1" width="6.5703125" style="1" customWidth="1"/>
    <col min="2" max="2" width="1.42578125" style="1" customWidth="1"/>
    <col min="3" max="3" width="32.5703125" style="1" customWidth="1"/>
    <col min="4" max="4" width="1.42578125" style="1" customWidth="1"/>
    <col min="5" max="5" width="27.42578125" style="1" customWidth="1"/>
    <col min="6" max="6" width="2" style="1" customWidth="1"/>
    <col min="7" max="7" width="28.42578125" style="1" customWidth="1"/>
    <col min="8" max="8" width="2.42578125" style="1" customWidth="1"/>
    <col min="9" max="9" width="24.42578125" style="1" customWidth="1"/>
    <col min="10" max="10" width="2" style="1" customWidth="1"/>
    <col min="11" max="11" width="28.42578125" style="1" customWidth="1"/>
    <col min="12" max="12" width="3.42578125" style="1" customWidth="1"/>
    <col min="13" max="13" width="21.42578125" style="1" customWidth="1"/>
    <col min="14" max="16384" width="9.42578125" style="1"/>
  </cols>
  <sheetData>
    <row r="1" spans="2:13" ht="55.35" customHeight="1" x14ac:dyDescent="0.2"/>
    <row r="2" spans="2:13" ht="13.5" customHeight="1" x14ac:dyDescent="0.2">
      <c r="B2" s="336" t="s">
        <v>98</v>
      </c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78"/>
    </row>
    <row r="3" spans="2:13" ht="13.5" customHeight="1" x14ac:dyDescent="0.2">
      <c r="B3" s="346" t="s">
        <v>101</v>
      </c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79"/>
    </row>
    <row r="4" spans="2:13" ht="18" customHeight="1" thickBot="1" x14ac:dyDescent="0.25">
      <c r="B4" s="2"/>
      <c r="C4" s="2"/>
      <c r="D4" s="2"/>
      <c r="E4" s="3"/>
      <c r="F4" s="3"/>
      <c r="G4" s="3"/>
      <c r="H4" s="3"/>
      <c r="I4" s="3"/>
      <c r="J4" s="3"/>
      <c r="K4" s="4"/>
      <c r="L4" s="4"/>
      <c r="M4" s="4"/>
    </row>
    <row r="5" spans="2:13" s="5" customFormat="1" ht="42.75" customHeight="1" thickBot="1" x14ac:dyDescent="0.3">
      <c r="B5" s="71"/>
      <c r="C5" s="85" t="s">
        <v>61</v>
      </c>
      <c r="D5" s="71"/>
      <c r="E5" s="343" t="s">
        <v>104</v>
      </c>
      <c r="F5" s="344"/>
      <c r="G5" s="344"/>
      <c r="H5" s="344"/>
      <c r="I5" s="344"/>
      <c r="J5" s="344"/>
      <c r="K5" s="344"/>
      <c r="L5" s="72"/>
      <c r="M5" s="71" t="s">
        <v>78</v>
      </c>
    </row>
    <row r="6" spans="2:13" s="5" customFormat="1" x14ac:dyDescent="0.25">
      <c r="B6" s="73"/>
      <c r="C6" s="73"/>
      <c r="D6" s="71"/>
      <c r="E6" s="80" t="s">
        <v>68</v>
      </c>
      <c r="F6" s="80"/>
      <c r="G6" s="80" t="s">
        <v>69</v>
      </c>
      <c r="H6" s="80"/>
      <c r="I6" s="82" t="s">
        <v>71</v>
      </c>
      <c r="J6" s="80"/>
      <c r="K6" s="80" t="s">
        <v>70</v>
      </c>
      <c r="L6" s="71"/>
      <c r="M6" s="73" t="s">
        <v>75</v>
      </c>
    </row>
    <row r="7" spans="2:13" s="17" customFormat="1" ht="17.25" customHeight="1" x14ac:dyDescent="0.25">
      <c r="B7" s="73"/>
      <c r="C7" s="74"/>
      <c r="D7" s="73"/>
      <c r="E7" s="81" t="s">
        <v>62</v>
      </c>
      <c r="F7" s="81"/>
      <c r="G7" s="81" t="s">
        <v>63</v>
      </c>
      <c r="H7" s="81"/>
      <c r="I7" s="83" t="s">
        <v>65</v>
      </c>
      <c r="J7" s="81"/>
      <c r="K7" s="81" t="s">
        <v>64</v>
      </c>
      <c r="L7" s="73"/>
      <c r="M7" s="73"/>
    </row>
    <row r="8" spans="2:13" s="43" customFormat="1" ht="28.5" customHeight="1" thickBot="1" x14ac:dyDescent="0.3">
      <c r="B8" s="77"/>
      <c r="C8" s="77"/>
      <c r="D8" s="77"/>
      <c r="E8" s="84" t="s">
        <v>80</v>
      </c>
      <c r="F8" s="86"/>
      <c r="G8" s="84" t="s">
        <v>80</v>
      </c>
      <c r="H8" s="86"/>
      <c r="I8" s="84" t="s">
        <v>80</v>
      </c>
      <c r="J8" s="86"/>
      <c r="K8" s="84" t="s">
        <v>80</v>
      </c>
      <c r="L8" s="77"/>
      <c r="M8" s="75" t="s">
        <v>72</v>
      </c>
    </row>
    <row r="9" spans="2:13" s="5" customFormat="1" ht="25.5" customHeight="1" x14ac:dyDescent="0.25">
      <c r="B9" s="27"/>
      <c r="C9" s="44" t="s">
        <v>60</v>
      </c>
      <c r="D9" s="46"/>
      <c r="E9" s="63" t="e">
        <f>('Jadual 1'!G8/'Jadual 1'!#REF!)*100</f>
        <v>#REF!</v>
      </c>
      <c r="F9" s="63"/>
      <c r="G9" s="63" t="e">
        <f>('Jadual 1'!K8/'Jadual 1'!#REF!)*100</f>
        <v>#REF!</v>
      </c>
      <c r="H9" s="63"/>
      <c r="I9" s="63" t="e">
        <f>('Jadual 1'!O8/'Jadual 1'!#REF!)*100</f>
        <v>#REF!</v>
      </c>
      <c r="J9" s="63"/>
      <c r="K9" s="63" t="e">
        <f>('Jadual 1'!#REF!/'Jadual 1'!#REF!)*100</f>
        <v>#REF!</v>
      </c>
      <c r="L9" s="53"/>
      <c r="M9" s="53" t="e">
        <f>('Jadual 1'!#REF!/'Jadual 1'!#REF!)*100</f>
        <v>#REF!</v>
      </c>
    </row>
    <row r="10" spans="2:13" s="5" customFormat="1" ht="20.25" customHeight="1" x14ac:dyDescent="0.25">
      <c r="B10" s="11"/>
      <c r="C10" s="6" t="s">
        <v>0</v>
      </c>
      <c r="D10" s="40"/>
      <c r="E10" s="56" t="e">
        <f>('Jadual 1'!G9/'Jadual 1'!#REF!)*100</f>
        <v>#REF!</v>
      </c>
      <c r="F10" s="56"/>
      <c r="G10" s="56" t="e">
        <f>('Jadual 1'!K9/'Jadual 1'!#REF!)*100</f>
        <v>#REF!</v>
      </c>
      <c r="H10" s="56"/>
      <c r="I10" s="56" t="e">
        <f>('Jadual 1'!O9/'Jadual 1'!#REF!)*100</f>
        <v>#REF!</v>
      </c>
      <c r="J10" s="56"/>
      <c r="K10" s="56" t="e">
        <f>('Jadual 1'!#REF!/'Jadual 1'!#REF!)*100</f>
        <v>#REF!</v>
      </c>
      <c r="L10" s="28"/>
      <c r="M10" s="28" t="e">
        <f>('Jadual 1'!#REF!/'Jadual 1'!#REF!)*100</f>
        <v>#REF!</v>
      </c>
    </row>
    <row r="11" spans="2:13" s="5" customFormat="1" ht="20.25" customHeight="1" x14ac:dyDescent="0.25">
      <c r="B11" s="11"/>
      <c r="C11" s="6" t="s">
        <v>7</v>
      </c>
      <c r="D11" s="40"/>
      <c r="E11" s="56" t="e">
        <f>('Jadual 1'!G10/'Jadual 1'!#REF!)*100</f>
        <v>#REF!</v>
      </c>
      <c r="F11" s="56"/>
      <c r="G11" s="56" t="e">
        <f>('Jadual 1'!K10/'Jadual 1'!#REF!)*100</f>
        <v>#REF!</v>
      </c>
      <c r="H11" s="56"/>
      <c r="I11" s="56" t="e">
        <f>('Jadual 1'!O10/'Jadual 1'!#REF!)*100</f>
        <v>#REF!</v>
      </c>
      <c r="J11" s="56"/>
      <c r="K11" s="56" t="e">
        <f>('Jadual 1'!#REF!/'Jadual 1'!#REF!)*100</f>
        <v>#REF!</v>
      </c>
      <c r="L11" s="28"/>
      <c r="M11" s="28" t="e">
        <f>('Jadual 1'!#REF!/'Jadual 1'!#REF!)*100</f>
        <v>#REF!</v>
      </c>
    </row>
    <row r="12" spans="2:13" s="5" customFormat="1" ht="20.25" customHeight="1" x14ac:dyDescent="0.25">
      <c r="B12" s="11"/>
      <c r="C12" s="6" t="s">
        <v>13</v>
      </c>
      <c r="D12" s="40"/>
      <c r="E12" s="56" t="e">
        <f>('Jadual 1'!G11/'Jadual 1'!#REF!)*100</f>
        <v>#REF!</v>
      </c>
      <c r="F12" s="56"/>
      <c r="G12" s="56" t="e">
        <f>('Jadual 1'!K11/'Jadual 1'!#REF!)*100</f>
        <v>#REF!</v>
      </c>
      <c r="H12" s="56"/>
      <c r="I12" s="56" t="e">
        <f>('Jadual 1'!O11/'Jadual 1'!#REF!)*100</f>
        <v>#REF!</v>
      </c>
      <c r="J12" s="56"/>
      <c r="K12" s="56" t="e">
        <f>('Jadual 1'!#REF!/'Jadual 1'!#REF!)*100</f>
        <v>#REF!</v>
      </c>
      <c r="L12" s="28"/>
      <c r="M12" s="28" t="e">
        <f>('Jadual 1'!#REF!/'Jadual 1'!#REF!)*100</f>
        <v>#REF!</v>
      </c>
    </row>
    <row r="13" spans="2:13" s="5" customFormat="1" ht="20.25" customHeight="1" x14ac:dyDescent="0.25">
      <c r="B13" s="11"/>
      <c r="C13" s="6" t="s">
        <v>17</v>
      </c>
      <c r="D13" s="40"/>
      <c r="E13" s="56" t="e">
        <f>('Jadual 1'!G12/'Jadual 1'!#REF!)*100</f>
        <v>#REF!</v>
      </c>
      <c r="F13" s="56"/>
      <c r="G13" s="56" t="e">
        <f>('Jadual 1'!K12/'Jadual 1'!#REF!)*100</f>
        <v>#REF!</v>
      </c>
      <c r="H13" s="56"/>
      <c r="I13" s="56" t="e">
        <f>('Jadual 1'!O12/'Jadual 1'!#REF!)*100</f>
        <v>#REF!</v>
      </c>
      <c r="J13" s="56"/>
      <c r="K13" s="56" t="e">
        <f>('Jadual 1'!#REF!/'Jadual 1'!#REF!)*100</f>
        <v>#REF!</v>
      </c>
      <c r="L13" s="28"/>
      <c r="M13" s="28" t="e">
        <f>('Jadual 1'!#REF!/'Jadual 1'!#REF!)*100</f>
        <v>#REF!</v>
      </c>
    </row>
    <row r="14" spans="2:13" s="5" customFormat="1" ht="20.25" customHeight="1" x14ac:dyDescent="0.25">
      <c r="B14" s="11"/>
      <c r="C14" s="6" t="s">
        <v>25</v>
      </c>
      <c r="D14" s="40"/>
      <c r="E14" s="56" t="e">
        <f>('Jadual 1'!G13/'Jadual 1'!#REF!)*100</f>
        <v>#REF!</v>
      </c>
      <c r="F14" s="56"/>
      <c r="G14" s="56" t="e">
        <f>('Jadual 1'!K13/'Jadual 1'!#REF!)*100</f>
        <v>#REF!</v>
      </c>
      <c r="H14" s="56"/>
      <c r="I14" s="56" t="e">
        <f>('Jadual 1'!O13/'Jadual 1'!#REF!)*100</f>
        <v>#REF!</v>
      </c>
      <c r="J14" s="56"/>
      <c r="K14" s="56" t="e">
        <f>('Jadual 1'!#REF!/'Jadual 1'!#REF!)*100</f>
        <v>#REF!</v>
      </c>
      <c r="L14" s="28"/>
      <c r="M14" s="28" t="e">
        <f>('Jadual 1'!#REF!/'Jadual 1'!#REF!)*100</f>
        <v>#REF!</v>
      </c>
    </row>
    <row r="15" spans="2:13" s="5" customFormat="1" ht="20.25" customHeight="1" x14ac:dyDescent="0.25">
      <c r="B15" s="11"/>
      <c r="C15" s="6" t="s">
        <v>35</v>
      </c>
      <c r="D15" s="40"/>
      <c r="E15" s="56" t="e">
        <f>('Jadual 1'!G14/'Jadual 1'!#REF!)*100</f>
        <v>#REF!</v>
      </c>
      <c r="F15" s="56"/>
      <c r="G15" s="56" t="e">
        <f>('Jadual 1'!K14/'Jadual 1'!#REF!)*100</f>
        <v>#REF!</v>
      </c>
      <c r="H15" s="56"/>
      <c r="I15" s="56" t="e">
        <f>('Jadual 1'!O14/'Jadual 1'!#REF!)*100</f>
        <v>#REF!</v>
      </c>
      <c r="J15" s="56"/>
      <c r="K15" s="56" t="e">
        <f>('Jadual 1'!#REF!/'Jadual 1'!#REF!)*100</f>
        <v>#REF!</v>
      </c>
      <c r="L15" s="28"/>
      <c r="M15" s="28" t="e">
        <f>('Jadual 1'!#REF!/'Jadual 1'!#REF!)*100</f>
        <v>#REF!</v>
      </c>
    </row>
    <row r="16" spans="2:13" s="5" customFormat="1" ht="20.25" customHeight="1" x14ac:dyDescent="0.25">
      <c r="B16" s="11"/>
      <c r="C16" s="6" t="s">
        <v>37</v>
      </c>
      <c r="D16" s="40"/>
      <c r="E16" s="56" t="e">
        <f>('Jadual 1'!G15/'Jadual 1'!#REF!)*100</f>
        <v>#REF!</v>
      </c>
      <c r="F16" s="56"/>
      <c r="G16" s="56" t="e">
        <f>('Jadual 1'!K15/'Jadual 1'!#REF!)*100</f>
        <v>#REF!</v>
      </c>
      <c r="H16" s="56"/>
      <c r="I16" s="56" t="e">
        <f>('Jadual 1'!O15/'Jadual 1'!#REF!)*100</f>
        <v>#REF!</v>
      </c>
      <c r="J16" s="56"/>
      <c r="K16" s="56" t="e">
        <f>('Jadual 1'!#REF!/'Jadual 1'!#REF!)*100</f>
        <v>#REF!</v>
      </c>
      <c r="L16" s="28"/>
      <c r="M16" s="28" t="e">
        <f>('Jadual 1'!#REF!/'Jadual 1'!#REF!)*100</f>
        <v>#REF!</v>
      </c>
    </row>
    <row r="17" spans="2:13" s="5" customFormat="1" ht="20.25" customHeight="1" x14ac:dyDescent="0.25">
      <c r="B17" s="11"/>
      <c r="C17" s="6" t="s">
        <v>44</v>
      </c>
      <c r="D17" s="40"/>
      <c r="E17" s="56" t="e">
        <f>('Jadual 1'!G16/'Jadual 1'!#REF!)*100</f>
        <v>#REF!</v>
      </c>
      <c r="F17" s="56"/>
      <c r="G17" s="56" t="e">
        <f>('Jadual 1'!K16/'Jadual 1'!#REF!)*100</f>
        <v>#REF!</v>
      </c>
      <c r="H17" s="56"/>
      <c r="I17" s="56" t="e">
        <f>('Jadual 1'!O16/'Jadual 1'!#REF!)*100</f>
        <v>#REF!</v>
      </c>
      <c r="J17" s="56"/>
      <c r="K17" s="56" t="e">
        <f>('Jadual 1'!#REF!/'Jadual 1'!#REF!)*100</f>
        <v>#REF!</v>
      </c>
      <c r="L17" s="28"/>
      <c r="M17" s="28" t="e">
        <f>('Jadual 1'!#REF!/'Jadual 1'!#REF!)*100</f>
        <v>#REF!</v>
      </c>
    </row>
    <row r="18" spans="2:13" s="5" customFormat="1" ht="20.25" customHeight="1" x14ac:dyDescent="0.25">
      <c r="B18" s="11"/>
      <c r="C18" s="6" t="s">
        <v>49</v>
      </c>
      <c r="D18" s="40"/>
      <c r="E18" s="56" t="e">
        <f>('Jadual 1'!G17/'Jadual 1'!#REF!)*100</f>
        <v>#REF!</v>
      </c>
      <c r="F18" s="56"/>
      <c r="G18" s="56" t="e">
        <f>('Jadual 1'!K17/'Jadual 1'!#REF!)*100</f>
        <v>#REF!</v>
      </c>
      <c r="H18" s="56"/>
      <c r="I18" s="56" t="e">
        <f>('Jadual 1'!O17/'Jadual 1'!#REF!)*100</f>
        <v>#REF!</v>
      </c>
      <c r="J18" s="56"/>
      <c r="K18" s="56" t="e">
        <f>('Jadual 1'!#REF!/'Jadual 1'!#REF!)*100</f>
        <v>#REF!</v>
      </c>
      <c r="L18" s="28"/>
      <c r="M18" s="28" t="e">
        <f>('Jadual 1'!#REF!/'Jadual 1'!#REF!)*100</f>
        <v>#REF!</v>
      </c>
    </row>
    <row r="19" spans="2:13" s="5" customFormat="1" ht="20.25" customHeight="1" x14ac:dyDescent="0.25">
      <c r="B19" s="11"/>
      <c r="C19" s="6" t="s">
        <v>56</v>
      </c>
      <c r="D19" s="40"/>
      <c r="E19" s="56" t="e">
        <f>('Jadual 1'!G23/'Jadual 1'!#REF!)*100</f>
        <v>#REF!</v>
      </c>
      <c r="F19" s="56"/>
      <c r="G19" s="56" t="e">
        <f>('Jadual 1'!K23/'Jadual 1'!#REF!)*100</f>
        <v>#REF!</v>
      </c>
      <c r="H19" s="56"/>
      <c r="I19" s="56" t="e">
        <f>('Jadual 1'!O23/'Jadual 1'!#REF!)*100</f>
        <v>#REF!</v>
      </c>
      <c r="J19" s="56"/>
      <c r="K19" s="56" t="e">
        <f>('Jadual 1'!#REF!/'Jadual 1'!#REF!)*100</f>
        <v>#REF!</v>
      </c>
      <c r="L19" s="28"/>
      <c r="M19" s="28" t="e">
        <f>('Jadual 1'!#REF!/'Jadual 1'!#REF!)*100</f>
        <v>#REF!</v>
      </c>
    </row>
    <row r="20" spans="2:13" s="5" customFormat="1" ht="20.25" customHeight="1" x14ac:dyDescent="0.25">
      <c r="B20" s="11"/>
      <c r="C20" s="6" t="s">
        <v>58</v>
      </c>
      <c r="D20" s="40"/>
      <c r="E20" s="56" t="e">
        <f>('Jadual 1'!#REF!/'Jadual 1'!#REF!)*100</f>
        <v>#REF!</v>
      </c>
      <c r="F20" s="56"/>
      <c r="G20" s="56" t="e">
        <f>('Jadual 1'!#REF!/'Jadual 1'!#REF!)*100</f>
        <v>#REF!</v>
      </c>
      <c r="H20" s="56"/>
      <c r="I20" s="56" t="e">
        <f>('Jadual 1'!#REF!/'Jadual 1'!#REF!)*100</f>
        <v>#REF!</v>
      </c>
      <c r="J20" s="56"/>
      <c r="K20" s="56" t="e">
        <f>('Jadual 1'!#REF!/'Jadual 1'!#REF!)*100</f>
        <v>#REF!</v>
      </c>
      <c r="L20" s="28"/>
      <c r="M20" s="28" t="e">
        <f>('Jadual 1'!#REF!/'Jadual 1'!#REF!)*100</f>
        <v>#REF!</v>
      </c>
    </row>
    <row r="21" spans="2:13" ht="13.5" thickBot="1" x14ac:dyDescent="0.2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3" spans="2:13" x14ac:dyDescent="0.2">
      <c r="C23" s="69" t="s">
        <v>90</v>
      </c>
    </row>
    <row r="24" spans="2:13" x14ac:dyDescent="0.2">
      <c r="C24" s="70" t="s">
        <v>89</v>
      </c>
    </row>
  </sheetData>
  <mergeCells count="3">
    <mergeCell ref="E5:K5"/>
    <mergeCell ref="B2:L2"/>
    <mergeCell ref="B3:L3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0000"/>
  </sheetPr>
  <dimension ref="B1:N46"/>
  <sheetViews>
    <sheetView view="pageBreakPreview" zoomScaleNormal="100" zoomScaleSheetLayoutView="100" workbookViewId="0">
      <selection activeCell="E13" sqref="E13"/>
    </sheetView>
  </sheetViews>
  <sheetFormatPr defaultColWidth="9.42578125" defaultRowHeight="12.75" x14ac:dyDescent="0.2"/>
  <cols>
    <col min="1" max="1" width="6.5703125" style="1" customWidth="1"/>
    <col min="2" max="2" width="1.42578125" style="1" customWidth="1"/>
    <col min="3" max="3" width="33.42578125" style="1" customWidth="1"/>
    <col min="4" max="4" width="1.42578125" style="1" customWidth="1"/>
    <col min="5" max="5" width="25.42578125" style="1" customWidth="1"/>
    <col min="6" max="6" width="2" style="1" customWidth="1"/>
    <col min="7" max="7" width="29.42578125" style="1" customWidth="1"/>
    <col min="8" max="8" width="2.42578125" style="1" customWidth="1"/>
    <col min="9" max="9" width="28.42578125" style="1" customWidth="1"/>
    <col min="10" max="10" width="2" style="1" customWidth="1"/>
    <col min="11" max="11" width="27" style="1" customWidth="1"/>
    <col min="12" max="12" width="1.5703125" style="1" customWidth="1"/>
    <col min="13" max="13" width="21.42578125" style="1" customWidth="1"/>
    <col min="14" max="16384" width="9.42578125" style="1"/>
  </cols>
  <sheetData>
    <row r="1" spans="2:14" ht="55.35" customHeight="1" x14ac:dyDescent="0.2"/>
    <row r="2" spans="2:14" ht="12.75" customHeight="1" x14ac:dyDescent="0.2">
      <c r="B2" s="78"/>
      <c r="C2" s="336" t="s">
        <v>99</v>
      </c>
      <c r="D2" s="336"/>
      <c r="E2" s="336"/>
      <c r="F2" s="336"/>
      <c r="G2" s="336"/>
      <c r="H2" s="336"/>
      <c r="I2" s="336"/>
      <c r="J2" s="336"/>
      <c r="K2" s="336"/>
      <c r="L2" s="78"/>
      <c r="M2" s="78"/>
    </row>
    <row r="3" spans="2:14" ht="15" customHeight="1" x14ac:dyDescent="0.2">
      <c r="B3" s="79"/>
      <c r="C3" s="345" t="s">
        <v>102</v>
      </c>
      <c r="D3" s="345"/>
      <c r="E3" s="345"/>
      <c r="F3" s="345"/>
      <c r="G3" s="345"/>
      <c r="H3" s="345"/>
      <c r="I3" s="345"/>
      <c r="J3" s="345"/>
      <c r="K3" s="345"/>
      <c r="L3" s="79"/>
      <c r="M3" s="79"/>
    </row>
    <row r="4" spans="2:14" ht="8.25" customHeight="1" thickBot="1" x14ac:dyDescent="0.25">
      <c r="B4" s="2"/>
      <c r="C4" s="2"/>
      <c r="D4" s="2"/>
      <c r="E4" s="3"/>
      <c r="F4" s="3"/>
      <c r="G4" s="3"/>
      <c r="H4" s="3"/>
      <c r="I4" s="3"/>
      <c r="J4" s="3"/>
      <c r="K4" s="4"/>
      <c r="L4" s="4"/>
      <c r="M4" s="4"/>
    </row>
    <row r="5" spans="2:14" s="5" customFormat="1" ht="25.5" customHeight="1" x14ac:dyDescent="0.25">
      <c r="B5" s="71"/>
      <c r="C5" s="347" t="s">
        <v>73</v>
      </c>
      <c r="D5" s="71"/>
      <c r="E5" s="349" t="s">
        <v>104</v>
      </c>
      <c r="F5" s="350"/>
      <c r="G5" s="350"/>
      <c r="H5" s="350"/>
      <c r="I5" s="350"/>
      <c r="J5" s="350"/>
      <c r="K5" s="350"/>
      <c r="L5" s="72"/>
      <c r="M5" s="15" t="s">
        <v>74</v>
      </c>
    </row>
    <row r="6" spans="2:14" s="5" customFormat="1" ht="3.75" customHeight="1" thickBot="1" x14ac:dyDescent="0.3">
      <c r="B6" s="71"/>
      <c r="C6" s="348"/>
      <c r="D6" s="71"/>
      <c r="E6" s="351"/>
      <c r="F6" s="351"/>
      <c r="G6" s="351"/>
      <c r="H6" s="351"/>
      <c r="I6" s="351"/>
      <c r="J6" s="351"/>
      <c r="K6" s="351"/>
      <c r="L6" s="72"/>
      <c r="M6" s="16" t="s">
        <v>76</v>
      </c>
    </row>
    <row r="7" spans="2:14" s="5" customFormat="1" x14ac:dyDescent="0.25">
      <c r="B7" s="73"/>
      <c r="C7" s="73"/>
      <c r="D7" s="71"/>
      <c r="E7" s="80" t="s">
        <v>68</v>
      </c>
      <c r="F7" s="80"/>
      <c r="G7" s="80" t="s">
        <v>69</v>
      </c>
      <c r="H7" s="80"/>
      <c r="I7" s="82" t="s">
        <v>71</v>
      </c>
      <c r="J7" s="80"/>
      <c r="K7" s="80" t="s">
        <v>70</v>
      </c>
      <c r="L7" s="71"/>
      <c r="M7" s="16" t="s">
        <v>75</v>
      </c>
    </row>
    <row r="8" spans="2:14" s="17" customFormat="1" ht="14.25" customHeight="1" x14ac:dyDescent="0.25">
      <c r="B8" s="73"/>
      <c r="C8" s="74"/>
      <c r="D8" s="73"/>
      <c r="E8" s="81" t="s">
        <v>62</v>
      </c>
      <c r="F8" s="81"/>
      <c r="G8" s="81" t="s">
        <v>63</v>
      </c>
      <c r="H8" s="81"/>
      <c r="I8" s="83" t="s">
        <v>65</v>
      </c>
      <c r="J8" s="81"/>
      <c r="K8" s="81" t="s">
        <v>64</v>
      </c>
      <c r="L8" s="73"/>
      <c r="M8" s="16"/>
    </row>
    <row r="9" spans="2:14" s="43" customFormat="1" ht="13.5" customHeight="1" thickBot="1" x14ac:dyDescent="0.3">
      <c r="B9" s="77"/>
      <c r="C9" s="77"/>
      <c r="D9" s="77"/>
      <c r="E9" s="84" t="s">
        <v>80</v>
      </c>
      <c r="F9" s="86"/>
      <c r="G9" s="84" t="s">
        <v>80</v>
      </c>
      <c r="H9" s="86"/>
      <c r="I9" s="84" t="s">
        <v>80</v>
      </c>
      <c r="J9" s="86"/>
      <c r="K9" s="84" t="s">
        <v>80</v>
      </c>
      <c r="L9" s="77"/>
      <c r="M9" s="14" t="s">
        <v>72</v>
      </c>
    </row>
    <row r="10" spans="2:14" s="5" customFormat="1" ht="20.25" hidden="1" customHeight="1" x14ac:dyDescent="0.25">
      <c r="B10" s="13"/>
      <c r="C10" s="29" t="s">
        <v>60</v>
      </c>
      <c r="D10" s="32"/>
      <c r="E10" s="31"/>
      <c r="F10" s="32"/>
      <c r="G10" s="32"/>
      <c r="H10" s="32"/>
      <c r="I10" s="32"/>
      <c r="J10" s="32"/>
      <c r="K10" s="32"/>
      <c r="L10" s="32"/>
      <c r="M10" s="32"/>
    </row>
    <row r="11" spans="2:14" s="5" customFormat="1" ht="13.35" customHeight="1" x14ac:dyDescent="0.25">
      <c r="B11" s="7"/>
      <c r="C11" s="7" t="s">
        <v>0</v>
      </c>
      <c r="D11" s="33"/>
      <c r="E11" s="51" t="e">
        <f>('Jadual 2.1'!#REF!/'Jadual 2.1'!#REF!)*100</f>
        <v>#REF!</v>
      </c>
      <c r="F11" s="52"/>
      <c r="G11" s="51" t="e">
        <f>('Jadual 2.1'!#REF!/'Jadual 2.1'!#REF!)*100</f>
        <v>#REF!</v>
      </c>
      <c r="H11" s="52"/>
      <c r="I11" s="51" t="e">
        <f>('Jadual 2.1'!#REF!/'Jadual 2.1'!#REF!)*100</f>
        <v>#REF!</v>
      </c>
      <c r="J11" s="52"/>
      <c r="K11" s="51" t="e">
        <f>('Jadual 2.1'!#REF!/'Jadual 2.1'!#REF!)*100</f>
        <v>#REF!</v>
      </c>
      <c r="L11" s="34"/>
      <c r="M11" s="18" t="e">
        <f>('Jadual 2.1'!#REF!/'Jadual 2.1'!#REF!)*100</f>
        <v>#REF!</v>
      </c>
      <c r="N11" s="40"/>
    </row>
    <row r="12" spans="2:14" s="5" customFormat="1" ht="13.35" customHeight="1" x14ac:dyDescent="0.25">
      <c r="B12" s="6"/>
      <c r="C12" s="6" t="s">
        <v>1</v>
      </c>
      <c r="D12" s="35"/>
      <c r="E12" s="19" t="e">
        <f>('Jadual 2.1'!#REF!/'Jadual 2.1'!#REF!)*100</f>
        <v>#REF!</v>
      </c>
      <c r="F12" s="36"/>
      <c r="G12" s="19" t="e">
        <f>('Jadual 2.1'!#REF!/'Jadual 2.1'!#REF!)*100</f>
        <v>#REF!</v>
      </c>
      <c r="H12" s="36"/>
      <c r="I12" s="19" t="e">
        <f>('Jadual 2.1'!#REF!/'Jadual 2.1'!#REF!)*100</f>
        <v>#REF!</v>
      </c>
      <c r="J12" s="37"/>
      <c r="K12" s="19" t="e">
        <f>('Jadual 2.1'!#REF!/'Jadual 2.1'!#REF!)*100</f>
        <v>#REF!</v>
      </c>
      <c r="L12" s="37"/>
      <c r="M12" s="42" t="e">
        <f>('Jadual 2.1'!#REF!/'Jadual 2.1'!#REF!)*100</f>
        <v>#REF!</v>
      </c>
      <c r="N12" s="40"/>
    </row>
    <row r="13" spans="2:14" s="5" customFormat="1" ht="13.35" customHeight="1" x14ac:dyDescent="0.25">
      <c r="B13" s="6"/>
      <c r="C13" s="9" t="s">
        <v>2</v>
      </c>
      <c r="D13" s="38"/>
      <c r="E13" s="19" t="e">
        <f>('Jadual 2.1'!#REF!/'Jadual 2.1'!#REF!)*100</f>
        <v>#REF!</v>
      </c>
      <c r="F13" s="36"/>
      <c r="G13" s="19" t="e">
        <f>('Jadual 2.1'!#REF!/'Jadual 2.1'!#REF!)*100</f>
        <v>#REF!</v>
      </c>
      <c r="H13" s="36"/>
      <c r="I13" s="19" t="e">
        <f>('Jadual 2.1'!#REF!/'Jadual 2.1'!#REF!)*100</f>
        <v>#REF!</v>
      </c>
      <c r="J13" s="37"/>
      <c r="K13" s="19" t="e">
        <f>('Jadual 2.1'!#REF!/'Jadual 2.1'!#REF!)*100</f>
        <v>#REF!</v>
      </c>
      <c r="L13" s="37"/>
      <c r="M13" s="42" t="e">
        <f>('Jadual 2.1'!#REF!/'Jadual 2.1'!#REF!)*100</f>
        <v>#REF!</v>
      </c>
      <c r="N13" s="40"/>
    </row>
    <row r="14" spans="2:14" s="5" customFormat="1" ht="13.35" customHeight="1" x14ac:dyDescent="0.25">
      <c r="C14" s="9" t="s">
        <v>3</v>
      </c>
      <c r="D14" s="38"/>
      <c r="E14" s="19" t="e">
        <f>('Jadual 2.1'!#REF!/'Jadual 2.1'!#REF!)*100</f>
        <v>#REF!</v>
      </c>
      <c r="F14" s="36"/>
      <c r="G14" s="19" t="e">
        <f>('Jadual 2.1'!#REF!/'Jadual 2.1'!#REF!)*100</f>
        <v>#REF!</v>
      </c>
      <c r="H14" s="36"/>
      <c r="I14" s="19" t="e">
        <f>('Jadual 2.1'!#REF!/'Jadual 2.1'!#REF!)*100</f>
        <v>#REF!</v>
      </c>
      <c r="J14" s="37"/>
      <c r="K14" s="19" t="e">
        <f>('Jadual 2.1'!#REF!/'Jadual 2.1'!#REF!)*100</f>
        <v>#REF!</v>
      </c>
      <c r="L14" s="37"/>
      <c r="M14" s="42" t="e">
        <f>('Jadual 2.1'!#REF!/'Jadual 2.1'!#REF!)*100</f>
        <v>#REF!</v>
      </c>
      <c r="N14" s="40"/>
    </row>
    <row r="15" spans="2:14" s="5" customFormat="1" ht="13.35" customHeight="1" x14ac:dyDescent="0.25">
      <c r="C15" s="10" t="s">
        <v>4</v>
      </c>
      <c r="D15" s="39"/>
      <c r="E15" s="19" t="e">
        <f>('Jadual 2.1'!#REF!/'Jadual 2.1'!#REF!)*100</f>
        <v>#REF!</v>
      </c>
      <c r="F15" s="36"/>
      <c r="G15" s="19" t="e">
        <f>('Jadual 2.1'!#REF!/'Jadual 2.1'!#REF!)*100</f>
        <v>#REF!</v>
      </c>
      <c r="H15" s="36"/>
      <c r="I15" s="19" t="e">
        <f>('Jadual 2.1'!#REF!/'Jadual 2.1'!#REF!)*100</f>
        <v>#REF!</v>
      </c>
      <c r="J15" s="37"/>
      <c r="K15" s="19" t="e">
        <f>('Jadual 2.1'!#REF!/'Jadual 2.1'!#REF!)*100</f>
        <v>#REF!</v>
      </c>
      <c r="L15" s="37"/>
      <c r="M15" s="42" t="e">
        <f>('Jadual 2.1'!#REF!/'Jadual 2.1'!#REF!)*100</f>
        <v>#REF!</v>
      </c>
      <c r="N15" s="40"/>
    </row>
    <row r="16" spans="2:14" s="5" customFormat="1" ht="13.35" customHeight="1" x14ac:dyDescent="0.25">
      <c r="C16" s="10" t="s">
        <v>5</v>
      </c>
      <c r="D16" s="39"/>
      <c r="E16" s="19" t="e">
        <f>('Jadual 2.1'!#REF!/'Jadual 2.1'!#REF!)*100</f>
        <v>#REF!</v>
      </c>
      <c r="F16" s="36"/>
      <c r="G16" s="19" t="e">
        <f>('Jadual 2.1'!#REF!/'Jadual 2.1'!#REF!)*100</f>
        <v>#REF!</v>
      </c>
      <c r="H16" s="36"/>
      <c r="I16" s="19" t="e">
        <f>('Jadual 2.1'!#REF!/'Jadual 2.1'!#REF!)*100</f>
        <v>#REF!</v>
      </c>
      <c r="J16" s="37"/>
      <c r="K16" s="19" t="e">
        <f>('Jadual 2.1'!#REF!/'Jadual 2.1'!#REF!)*100</f>
        <v>#REF!</v>
      </c>
      <c r="L16" s="37"/>
      <c r="M16" s="42" t="e">
        <f>('Jadual 2.1'!#REF!/'Jadual 2.1'!#REF!)*100</f>
        <v>#REF!</v>
      </c>
      <c r="N16" s="40"/>
    </row>
    <row r="17" spans="2:14" s="5" customFormat="1" ht="13.35" customHeight="1" x14ac:dyDescent="0.25">
      <c r="C17" s="10" t="s">
        <v>6</v>
      </c>
      <c r="D17" s="39"/>
      <c r="E17" s="19" t="e">
        <f>('Jadual 2.1'!#REF!/'Jadual 2.1'!#REF!)*100</f>
        <v>#REF!</v>
      </c>
      <c r="F17" s="36"/>
      <c r="G17" s="19" t="e">
        <f>('Jadual 2.1'!#REF!/'Jadual 2.1'!#REF!)*100</f>
        <v>#REF!</v>
      </c>
      <c r="H17" s="36"/>
      <c r="I17" s="19" t="e">
        <f>('Jadual 2.1'!#REF!/'Jadual 2.1'!#REF!)*100</f>
        <v>#REF!</v>
      </c>
      <c r="J17" s="37"/>
      <c r="K17" s="19" t="e">
        <f>('Jadual 2.1'!#REF!/'Jadual 2.1'!#REF!)*100</f>
        <v>#REF!</v>
      </c>
      <c r="L17" s="37"/>
      <c r="M17" s="42" t="e">
        <f>('Jadual 2.1'!#REF!/'Jadual 2.1'!#REF!)*100</f>
        <v>#REF!</v>
      </c>
      <c r="N17" s="40"/>
    </row>
    <row r="18" spans="2:14" s="5" customFormat="1" ht="13.35" customHeight="1" x14ac:dyDescent="0.25">
      <c r="C18" s="10" t="s">
        <v>67</v>
      </c>
      <c r="D18" s="39"/>
      <c r="E18" s="19" t="e">
        <f>('Jadual 2.1'!#REF!/'Jadual 2.1'!#REF!)*100</f>
        <v>#REF!</v>
      </c>
      <c r="F18" s="36"/>
      <c r="G18" s="19" t="e">
        <f>('Jadual 2.1'!#REF!/'Jadual 2.1'!#REF!)*100</f>
        <v>#REF!</v>
      </c>
      <c r="H18" s="36"/>
      <c r="I18" s="19" t="e">
        <f>('Jadual 2.1'!#REF!/'Jadual 2.1'!#REF!)*100</f>
        <v>#REF!</v>
      </c>
      <c r="J18" s="37"/>
      <c r="K18" s="19" t="e">
        <f>('Jadual 2.1'!#REF!/'Jadual 2.1'!#REF!)*100</f>
        <v>#REF!</v>
      </c>
      <c r="L18" s="37"/>
      <c r="M18" s="42" t="e">
        <f>('Jadual 2.1'!#REF!/'Jadual 2.1'!#REF!)*100</f>
        <v>#REF!</v>
      </c>
      <c r="N18" s="40"/>
    </row>
    <row r="19" spans="2:14" s="5" customFormat="1" ht="13.35" customHeight="1" x14ac:dyDescent="0.25">
      <c r="C19" s="10"/>
      <c r="D19" s="39"/>
      <c r="E19" s="23"/>
      <c r="F19" s="37"/>
      <c r="G19" s="37"/>
      <c r="H19" s="37"/>
      <c r="I19" s="37"/>
      <c r="J19" s="37"/>
      <c r="K19" s="37"/>
      <c r="L19" s="37"/>
      <c r="M19" s="37"/>
      <c r="N19" s="40"/>
    </row>
    <row r="20" spans="2:14" ht="13.35" customHeight="1" x14ac:dyDescent="0.2">
      <c r="B20" s="7"/>
      <c r="C20" s="7" t="s">
        <v>7</v>
      </c>
      <c r="D20" s="33"/>
      <c r="E20" s="51" t="e">
        <f>('Jadual 2.1'!#REF!/'Jadual 2.1'!#REF!)*100</f>
        <v>#REF!</v>
      </c>
      <c r="F20" s="52"/>
      <c r="G20" s="51" t="e">
        <f>('Jadual 2.1'!#REF!/'Jadual 2.1'!#REF!)*100</f>
        <v>#REF!</v>
      </c>
      <c r="H20" s="52"/>
      <c r="I20" s="51" t="e">
        <f>('Jadual 2.1'!#REF!/'Jadual 2.1'!#REF!)*100</f>
        <v>#REF!</v>
      </c>
      <c r="J20" s="52"/>
      <c r="K20" s="51" t="e">
        <f>('Jadual 2.1'!#REF!/'Jadual 2.1'!#REF!)*100</f>
        <v>#REF!</v>
      </c>
      <c r="L20" s="34"/>
      <c r="M20" s="18" t="e">
        <f>('Jadual 2.1'!#REF!/'Jadual 2.1'!#REF!)*100</f>
        <v>#REF!</v>
      </c>
      <c r="N20" s="40"/>
    </row>
    <row r="21" spans="2:14" ht="13.35" customHeight="1" x14ac:dyDescent="0.2">
      <c r="C21" s="10" t="s">
        <v>82</v>
      </c>
      <c r="D21" s="39"/>
      <c r="E21" s="19" t="e">
        <f>('Jadual 2.1'!#REF!/'Jadual 2.1'!#REF!)*100</f>
        <v>#REF!</v>
      </c>
      <c r="F21" s="36"/>
      <c r="G21" s="19" t="e">
        <f>('Jadual 2.1'!#REF!/'Jadual 2.1'!#REF!)*100</f>
        <v>#REF!</v>
      </c>
      <c r="H21" s="36"/>
      <c r="I21" s="19" t="e">
        <f>('Jadual 2.1'!#REF!/'Jadual 2.1'!#REF!)*100</f>
        <v>#REF!</v>
      </c>
      <c r="J21" s="37"/>
      <c r="K21" s="19" t="e">
        <f>('Jadual 2.1'!#REF!/'Jadual 2.1'!#REF!)*100</f>
        <v>#REF!</v>
      </c>
      <c r="L21" s="41"/>
      <c r="M21" s="19" t="e">
        <f>('Jadual 2.1'!#REF!/'Jadual 2.1'!#REF!)*100</f>
        <v>#REF!</v>
      </c>
      <c r="N21" s="40"/>
    </row>
    <row r="22" spans="2:14" ht="13.35" customHeight="1" x14ac:dyDescent="0.2">
      <c r="C22" s="10" t="s">
        <v>8</v>
      </c>
      <c r="D22" s="39"/>
      <c r="E22" s="19" t="e">
        <f>('Jadual 2.1'!#REF!/'Jadual 2.1'!#REF!)*100</f>
        <v>#REF!</v>
      </c>
      <c r="F22" s="36"/>
      <c r="G22" s="19" t="e">
        <f>('Jadual 2.1'!#REF!/'Jadual 2.1'!#REF!)*100</f>
        <v>#REF!</v>
      </c>
      <c r="H22" s="36"/>
      <c r="I22" s="19" t="e">
        <f>('Jadual 2.1'!#REF!/'Jadual 2.1'!#REF!)*100</f>
        <v>#REF!</v>
      </c>
      <c r="J22" s="37"/>
      <c r="K22" s="19" t="e">
        <f>('Jadual 2.1'!#REF!/'Jadual 2.1'!#REF!)*100</f>
        <v>#REF!</v>
      </c>
      <c r="L22" s="41"/>
      <c r="M22" s="42" t="e">
        <f>('Jadual 2.1'!#REF!/'Jadual 2.1'!#REF!)*100</f>
        <v>#REF!</v>
      </c>
      <c r="N22" s="40"/>
    </row>
    <row r="23" spans="2:14" ht="13.35" customHeight="1" x14ac:dyDescent="0.2">
      <c r="C23" s="10" t="s">
        <v>12</v>
      </c>
      <c r="D23" s="39"/>
      <c r="E23" s="19" t="e">
        <f>('Jadual 2.1'!#REF!/'Jadual 2.1'!#REF!)*100</f>
        <v>#REF!</v>
      </c>
      <c r="F23" s="36"/>
      <c r="G23" s="19" t="e">
        <f>('Jadual 2.1'!#REF!/'Jadual 2.1'!#REF!)*100</f>
        <v>#REF!</v>
      </c>
      <c r="H23" s="36"/>
      <c r="I23" s="19" t="e">
        <f>('Jadual 2.1'!#REF!/'Jadual 2.1'!#REF!)*100</f>
        <v>#REF!</v>
      </c>
      <c r="J23" s="37"/>
      <c r="K23" s="19" t="e">
        <f>('Jadual 2.1'!#REF!/'Jadual 2.1'!#REF!)*100</f>
        <v>#REF!</v>
      </c>
      <c r="L23" s="41"/>
      <c r="M23" s="42" t="e">
        <f>('Jadual 2.1'!#REF!/'Jadual 2.1'!#REF!)*100</f>
        <v>#REF!</v>
      </c>
      <c r="N23" s="40"/>
    </row>
    <row r="24" spans="2:14" ht="13.35" customHeight="1" x14ac:dyDescent="0.2">
      <c r="C24" s="10" t="s">
        <v>83</v>
      </c>
      <c r="D24" s="39"/>
      <c r="E24" s="19" t="e">
        <f>('Jadual 2.1'!#REF!/'Jadual 2.1'!#REF!)*100</f>
        <v>#REF!</v>
      </c>
      <c r="F24" s="36"/>
      <c r="G24" s="19" t="e">
        <f>('Jadual 2.1'!#REF!/'Jadual 2.1'!#REF!)*100</f>
        <v>#REF!</v>
      </c>
      <c r="H24" s="36"/>
      <c r="I24" s="19" t="e">
        <f>('Jadual 2.1'!#REF!/'Jadual 2.1'!#REF!)*100</f>
        <v>#REF!</v>
      </c>
      <c r="J24" s="37"/>
      <c r="K24" s="19" t="e">
        <f>('Jadual 2.1'!#REF!/'Jadual 2.1'!#REF!)*100</f>
        <v>#REF!</v>
      </c>
      <c r="L24" s="41"/>
      <c r="M24" s="42" t="e">
        <f>('Jadual 2.1'!#REF!/'Jadual 2.1'!#REF!)*100</f>
        <v>#REF!</v>
      </c>
      <c r="N24" s="40"/>
    </row>
    <row r="25" spans="2:14" ht="13.35" customHeight="1" x14ac:dyDescent="0.2">
      <c r="C25" s="10" t="s">
        <v>9</v>
      </c>
      <c r="D25" s="39"/>
      <c r="E25" s="19" t="e">
        <f>('Jadual 2.1'!#REF!/'Jadual 2.1'!#REF!)*100</f>
        <v>#REF!</v>
      </c>
      <c r="F25" s="36"/>
      <c r="G25" s="19" t="e">
        <f>('Jadual 2.1'!#REF!/'Jadual 2.1'!#REF!)*100</f>
        <v>#REF!</v>
      </c>
      <c r="H25" s="36"/>
      <c r="I25" s="19" t="e">
        <f>('Jadual 2.1'!#REF!/'Jadual 2.1'!#REF!)*100</f>
        <v>#REF!</v>
      </c>
      <c r="J25" s="37"/>
      <c r="K25" s="19" t="e">
        <f>('Jadual 2.1'!#REF!/'Jadual 2.1'!#REF!)*100</f>
        <v>#REF!</v>
      </c>
      <c r="L25" s="41"/>
      <c r="M25" s="42" t="e">
        <f>('Jadual 2.1'!#REF!/'Jadual 2.1'!#REF!)*100</f>
        <v>#REF!</v>
      </c>
      <c r="N25" s="40"/>
    </row>
    <row r="26" spans="2:14" ht="13.35" customHeight="1" x14ac:dyDescent="0.2">
      <c r="C26" s="10" t="s">
        <v>11</v>
      </c>
      <c r="D26" s="39"/>
      <c r="E26" s="19" t="e">
        <f>('Jadual 2.1'!#REF!/'Jadual 2.1'!#REF!)*100</f>
        <v>#REF!</v>
      </c>
      <c r="F26" s="36"/>
      <c r="G26" s="19" t="e">
        <f>('Jadual 2.1'!#REF!/'Jadual 2.1'!#REF!)*100</f>
        <v>#REF!</v>
      </c>
      <c r="H26" s="36"/>
      <c r="I26" s="19" t="e">
        <f>('Jadual 2.1'!#REF!/'Jadual 2.1'!#REF!)*100</f>
        <v>#REF!</v>
      </c>
      <c r="J26" s="37"/>
      <c r="K26" s="19" t="e">
        <f>('Jadual 2.1'!#REF!/'Jadual 2.1'!#REF!)*100</f>
        <v>#REF!</v>
      </c>
      <c r="L26" s="41"/>
      <c r="M26" s="42" t="e">
        <f>('Jadual 2.1'!#REF!/'Jadual 2.1'!#REF!)*100</f>
        <v>#REF!</v>
      </c>
      <c r="N26" s="40"/>
    </row>
    <row r="27" spans="2:14" ht="13.35" customHeight="1" x14ac:dyDescent="0.2">
      <c r="C27" s="10" t="s">
        <v>10</v>
      </c>
      <c r="D27" s="39"/>
      <c r="E27" s="19" t="e">
        <f>('Jadual 2.1'!#REF!/'Jadual 2.1'!#REF!)*100</f>
        <v>#REF!</v>
      </c>
      <c r="F27" s="36"/>
      <c r="G27" s="19" t="e">
        <f>('Jadual 2.1'!#REF!/'Jadual 2.1'!#REF!)*100</f>
        <v>#REF!</v>
      </c>
      <c r="H27" s="36"/>
      <c r="I27" s="19" t="e">
        <f>('Jadual 2.1'!#REF!/'Jadual 2.1'!#REF!)*100</f>
        <v>#REF!</v>
      </c>
      <c r="J27" s="37"/>
      <c r="K27" s="19" t="e">
        <f>('Jadual 2.1'!#REF!/'Jadual 2.1'!#REF!)*100</f>
        <v>#REF!</v>
      </c>
      <c r="L27" s="41"/>
      <c r="M27" s="42" t="e">
        <f>('Jadual 2.1'!#REF!/'Jadual 2.1'!#REF!)*100</f>
        <v>#REF!</v>
      </c>
      <c r="N27" s="40"/>
    </row>
    <row r="28" spans="2:14" ht="13.35" customHeight="1" x14ac:dyDescent="0.2">
      <c r="C28" s="10"/>
      <c r="D28" s="39"/>
      <c r="E28" s="23"/>
      <c r="F28" s="37"/>
      <c r="G28" s="37"/>
      <c r="H28" s="37"/>
      <c r="I28" s="37"/>
      <c r="J28" s="37"/>
      <c r="K28" s="37"/>
      <c r="L28" s="41"/>
      <c r="M28" s="41"/>
      <c r="N28" s="40"/>
    </row>
    <row r="29" spans="2:14" ht="13.35" customHeight="1" x14ac:dyDescent="0.2">
      <c r="B29" s="7"/>
      <c r="C29" s="7" t="s">
        <v>13</v>
      </c>
      <c r="D29" s="33"/>
      <c r="E29" s="51" t="e">
        <f>('Jadual 2.1'!#REF!/'Jadual 2.1'!#REF!)*100</f>
        <v>#REF!</v>
      </c>
      <c r="F29" s="52"/>
      <c r="G29" s="51" t="e">
        <f>('Jadual 2.1'!#REF!/'Jadual 2.1'!#REF!)*100</f>
        <v>#REF!</v>
      </c>
      <c r="H29" s="52"/>
      <c r="I29" s="51" t="e">
        <f>('Jadual 2.1'!#REF!/'Jadual 2.1'!#REF!)*100</f>
        <v>#REF!</v>
      </c>
      <c r="J29" s="52"/>
      <c r="K29" s="51" t="e">
        <f>('Jadual 2.1'!#REF!/'Jadual 2.1'!#REF!)*100</f>
        <v>#REF!</v>
      </c>
      <c r="L29" s="34"/>
      <c r="M29" s="18" t="e">
        <f>('Jadual 2.1'!#REF!/'Jadual 2.1'!#REF!)*100</f>
        <v>#REF!</v>
      </c>
      <c r="N29" s="40"/>
    </row>
    <row r="30" spans="2:14" ht="13.35" customHeight="1" x14ac:dyDescent="0.2">
      <c r="C30" s="10" t="s">
        <v>14</v>
      </c>
      <c r="D30" s="39"/>
      <c r="E30" s="19" t="e">
        <f>('Jadual 2.1'!#REF!/'Jadual 2.1'!#REF!)*100</f>
        <v>#REF!</v>
      </c>
      <c r="F30" s="36"/>
      <c r="G30" s="19" t="e">
        <f>('Jadual 2.1'!#REF!/'Jadual 2.1'!#REF!)*100</f>
        <v>#REF!</v>
      </c>
      <c r="H30" s="36"/>
      <c r="I30" s="19" t="e">
        <f>('Jadual 2.1'!#REF!/'Jadual 2.1'!#REF!)*100</f>
        <v>#REF!</v>
      </c>
      <c r="J30" s="37"/>
      <c r="K30" s="19" t="e">
        <f>('Jadual 2.1'!#REF!/'Jadual 2.1'!#REF!)*100</f>
        <v>#REF!</v>
      </c>
      <c r="L30" s="41"/>
      <c r="M30" s="42" t="e">
        <f>('Jadual 2.1'!#REF!/'Jadual 2.1'!#REF!)*100</f>
        <v>#REF!</v>
      </c>
      <c r="N30" s="40"/>
    </row>
    <row r="31" spans="2:14" ht="13.35" customHeight="1" x14ac:dyDescent="0.2">
      <c r="C31" s="10" t="s">
        <v>15</v>
      </c>
      <c r="D31" s="39"/>
      <c r="E31" s="19" t="e">
        <f>('Jadual 2.1'!#REF!/'Jadual 2.1'!#REF!)*100</f>
        <v>#REF!</v>
      </c>
      <c r="F31" s="36"/>
      <c r="G31" s="19" t="e">
        <f>('Jadual 2.1'!#REF!/'Jadual 2.1'!#REF!)*100</f>
        <v>#REF!</v>
      </c>
      <c r="H31" s="36"/>
      <c r="I31" s="19" t="e">
        <f>('Jadual 2.1'!#REF!/'Jadual 2.1'!#REF!)*100</f>
        <v>#REF!</v>
      </c>
      <c r="J31" s="37"/>
      <c r="K31" s="19" t="e">
        <f>('Jadual 2.1'!#REF!/'Jadual 2.1'!#REF!)*100</f>
        <v>#REF!</v>
      </c>
      <c r="L31" s="41"/>
      <c r="M31" s="42" t="e">
        <f>('Jadual 2.1'!#REF!/'Jadual 2.1'!#REF!)*100</f>
        <v>#REF!</v>
      </c>
      <c r="N31" s="40"/>
    </row>
    <row r="32" spans="2:14" ht="13.35" customHeight="1" x14ac:dyDescent="0.2">
      <c r="C32" s="10" t="s">
        <v>16</v>
      </c>
      <c r="D32" s="39"/>
      <c r="E32" s="19" t="e">
        <f>('Jadual 2.1'!#REF!/'Jadual 2.1'!#REF!)*100</f>
        <v>#REF!</v>
      </c>
      <c r="F32" s="36"/>
      <c r="G32" s="19" t="e">
        <f>('Jadual 2.1'!#REF!/'Jadual 2.1'!#REF!)*100</f>
        <v>#REF!</v>
      </c>
      <c r="H32" s="36"/>
      <c r="I32" s="19" t="e">
        <f>('Jadual 2.1'!#REF!/'Jadual 2.1'!#REF!)*100</f>
        <v>#REF!</v>
      </c>
      <c r="J32" s="37"/>
      <c r="K32" s="19" t="e">
        <f>('Jadual 2.1'!#REF!/'Jadual 2.1'!#REF!)*100</f>
        <v>#REF!</v>
      </c>
      <c r="L32" s="41"/>
      <c r="M32" s="42" t="e">
        <f>('Jadual 2.1'!#REF!/'Jadual 2.1'!#REF!)*100</f>
        <v>#REF!</v>
      </c>
      <c r="N32" s="40"/>
    </row>
    <row r="33" spans="2:14" ht="13.35" customHeight="1" x14ac:dyDescent="0.2">
      <c r="C33" s="10"/>
      <c r="D33" s="39"/>
      <c r="E33" s="23"/>
      <c r="F33" s="37"/>
      <c r="G33" s="37"/>
      <c r="H33" s="37"/>
      <c r="I33" s="37"/>
      <c r="J33" s="37"/>
      <c r="K33" s="37"/>
      <c r="L33" s="41"/>
      <c r="M33" s="41"/>
      <c r="N33" s="40"/>
    </row>
    <row r="34" spans="2:14" ht="13.35" customHeight="1" x14ac:dyDescent="0.2">
      <c r="B34" s="7"/>
      <c r="C34" s="7" t="s">
        <v>17</v>
      </c>
      <c r="D34" s="33"/>
      <c r="E34" s="51" t="e">
        <f>('Jadual 2.1'!#REF!/'Jadual 2.1 (2)'!#REF!)*100</f>
        <v>#REF!</v>
      </c>
      <c r="F34" s="52"/>
      <c r="G34" s="51" t="e">
        <f>('Jadual 2.1'!#REF!/'Jadual 2.1 (2)'!#REF!)*100</f>
        <v>#REF!</v>
      </c>
      <c r="H34" s="52"/>
      <c r="I34" s="51" t="e">
        <f>('Jadual 2.1'!#REF!/'Jadual 2.1 (2)'!#REF!)*100</f>
        <v>#REF!</v>
      </c>
      <c r="J34" s="52"/>
      <c r="K34" s="51" t="e">
        <f>('Jadual 2.1'!#REF!/'Jadual 2.1 (2)'!#REF!)*100</f>
        <v>#REF!</v>
      </c>
      <c r="L34" s="34"/>
      <c r="M34" s="18" t="e">
        <f>('Jadual 2.1 (2)'!#REF!/'Jadual 2.1 (2)'!#REF!)*100</f>
        <v>#REF!</v>
      </c>
      <c r="N34" s="40"/>
    </row>
    <row r="35" spans="2:14" ht="13.35" customHeight="1" x14ac:dyDescent="0.2">
      <c r="B35" s="11"/>
      <c r="C35" s="10" t="s">
        <v>18</v>
      </c>
      <c r="D35" s="39"/>
      <c r="E35" s="19" t="e">
        <f>('Jadual 2.1'!#REF!/'Jadual 2.1 (2)'!#REF!)*100</f>
        <v>#REF!</v>
      </c>
      <c r="F35" s="36"/>
      <c r="G35" s="19" t="e">
        <f>('Jadual 2.1'!#REF!/'Jadual 2.1 (2)'!#REF!)*100</f>
        <v>#REF!</v>
      </c>
      <c r="H35" s="36"/>
      <c r="I35" s="19" t="e">
        <f>('Jadual 2.1'!#REF!/'Jadual 2.1 (2)'!#REF!)*100</f>
        <v>#REF!</v>
      </c>
      <c r="J35" s="37"/>
      <c r="K35" s="19" t="e">
        <f>('Jadual 2.1'!#REF!/'Jadual 2.1 (2)'!#REF!)*100</f>
        <v>#REF!</v>
      </c>
      <c r="L35" s="41"/>
      <c r="M35" s="42" t="e">
        <f>('Jadual 2.1 (2)'!#REF!/'Jadual 2.1 (2)'!#REF!)*100</f>
        <v>#REF!</v>
      </c>
      <c r="N35" s="40"/>
    </row>
    <row r="36" spans="2:14" ht="13.35" customHeight="1" x14ac:dyDescent="0.2">
      <c r="C36" s="10" t="s">
        <v>21</v>
      </c>
      <c r="D36" s="39"/>
      <c r="E36" s="19" t="e">
        <f>('Jadual 2.1'!#REF!/'Jadual 2.1 (2)'!#REF!)*100</f>
        <v>#REF!</v>
      </c>
      <c r="F36" s="36"/>
      <c r="G36" s="19" t="e">
        <f>('Jadual 2.1'!#REF!/'Jadual 2.1 (2)'!#REF!)*100</f>
        <v>#REF!</v>
      </c>
      <c r="H36" s="36"/>
      <c r="I36" s="19" t="e">
        <f>('Jadual 2.1'!#REF!/'Jadual 2.1 (2)'!#REF!)*100</f>
        <v>#REF!</v>
      </c>
      <c r="J36" s="37"/>
      <c r="K36" s="19" t="e">
        <f>('Jadual 2.1'!#REF!/'Jadual 2.1 (2)'!#REF!)*100</f>
        <v>#REF!</v>
      </c>
      <c r="L36" s="41"/>
      <c r="M36" s="42" t="e">
        <f>('Jadual 2.1 (2)'!#REF!/'Jadual 2.1 (2)'!#REF!)*100</f>
        <v>#REF!</v>
      </c>
      <c r="N36" s="40"/>
    </row>
    <row r="37" spans="2:14" ht="13.35" customHeight="1" x14ac:dyDescent="0.2">
      <c r="C37" s="10" t="s">
        <v>20</v>
      </c>
      <c r="D37" s="39"/>
      <c r="E37" s="19" t="e">
        <f>('Jadual 2.1'!#REF!/'Jadual 2.1 (2)'!#REF!)*100</f>
        <v>#REF!</v>
      </c>
      <c r="F37" s="36"/>
      <c r="G37" s="19" t="e">
        <f>('Jadual 2.1'!#REF!/'Jadual 2.1 (2)'!#REF!)*100</f>
        <v>#REF!</v>
      </c>
      <c r="H37" s="36"/>
      <c r="I37" s="19" t="e">
        <f>('Jadual 2.1'!#REF!/'Jadual 2.1 (2)'!#REF!)*100</f>
        <v>#REF!</v>
      </c>
      <c r="J37" s="37"/>
      <c r="K37" s="19" t="e">
        <f>('Jadual 2.1'!#REF!/'Jadual 2.1 (2)'!#REF!)*100</f>
        <v>#REF!</v>
      </c>
      <c r="L37" s="41"/>
      <c r="M37" s="42" t="e">
        <f>('Jadual 2.1 (2)'!#REF!/'Jadual 2.1 (2)'!#REF!)*100</f>
        <v>#REF!</v>
      </c>
      <c r="N37" s="40"/>
    </row>
    <row r="38" spans="2:14" ht="13.35" customHeight="1" x14ac:dyDescent="0.2">
      <c r="C38" s="10" t="s">
        <v>23</v>
      </c>
      <c r="D38" s="39"/>
      <c r="E38" s="19" t="e">
        <f>('Jadual 2.1'!#REF!/'Jadual 2.1 (2)'!#REF!)*100</f>
        <v>#REF!</v>
      </c>
      <c r="F38" s="36"/>
      <c r="G38" s="19" t="e">
        <f>('Jadual 2.1'!#REF!/'Jadual 2.1 (2)'!#REF!)*100</f>
        <v>#REF!</v>
      </c>
      <c r="H38" s="36"/>
      <c r="I38" s="19" t="e">
        <f>('Jadual 2.1'!#REF!/'Jadual 2.1 (2)'!#REF!)*100</f>
        <v>#REF!</v>
      </c>
      <c r="J38" s="37"/>
      <c r="K38" s="19" t="e">
        <f>('Jadual 2.1'!#REF!/'Jadual 2.1 (2)'!#REF!)*100</f>
        <v>#REF!</v>
      </c>
      <c r="L38" s="41"/>
      <c r="M38" s="42" t="e">
        <f>('Jadual 2.1 (2)'!#REF!/'Jadual 2.1 (2)'!#REF!)*100</f>
        <v>#REF!</v>
      </c>
      <c r="N38" s="40"/>
    </row>
    <row r="39" spans="2:14" ht="13.35" customHeight="1" x14ac:dyDescent="0.2">
      <c r="C39" s="10" t="s">
        <v>24</v>
      </c>
      <c r="D39" s="39"/>
      <c r="E39" s="19" t="e">
        <f>('Jadual 2.1'!#REF!/'Jadual 2.1 (2)'!#REF!)*100</f>
        <v>#REF!</v>
      </c>
      <c r="F39" s="36"/>
      <c r="G39" s="19" t="e">
        <f>('Jadual 2.1'!#REF!/'Jadual 2.1 (2)'!#REF!)*100</f>
        <v>#REF!</v>
      </c>
      <c r="H39" s="36"/>
      <c r="I39" s="19" t="e">
        <f>('Jadual 2.1'!#REF!/'Jadual 2.1 (2)'!#REF!)*100</f>
        <v>#REF!</v>
      </c>
      <c r="J39" s="37"/>
      <c r="K39" s="19" t="e">
        <f>('Jadual 2.1'!#REF!/'Jadual 2.1 (2)'!#REF!)*100</f>
        <v>#REF!</v>
      </c>
      <c r="L39" s="41"/>
      <c r="M39" s="42" t="e">
        <f>('Jadual 2.1 (2)'!#REF!/'Jadual 2.1 (2)'!#REF!)*100</f>
        <v>#REF!</v>
      </c>
      <c r="N39" s="40"/>
    </row>
    <row r="40" spans="2:14" ht="13.35" customHeight="1" x14ac:dyDescent="0.2">
      <c r="C40" s="10" t="s">
        <v>19</v>
      </c>
      <c r="D40" s="39"/>
      <c r="E40" s="19" t="e">
        <f>('Jadual 2.1'!#REF!/'Jadual 2.1 (2)'!#REF!)*100</f>
        <v>#REF!</v>
      </c>
      <c r="F40" s="36"/>
      <c r="G40" s="19" t="e">
        <f>('Jadual 2.1'!#REF!/'Jadual 2.1 (2)'!#REF!)*100</f>
        <v>#REF!</v>
      </c>
      <c r="H40" s="36"/>
      <c r="I40" s="19" t="e">
        <f>('Jadual 2.1'!#REF!/'Jadual 2.1 (2)'!#REF!)*100</f>
        <v>#REF!</v>
      </c>
      <c r="J40" s="37"/>
      <c r="K40" s="19" t="e">
        <f>('Jadual 2.1'!#REF!/'Jadual 2.1 (2)'!#REF!)*100</f>
        <v>#REF!</v>
      </c>
      <c r="L40" s="41"/>
      <c r="M40" s="42" t="e">
        <f>('Jadual 2.1 (2)'!#REF!/'Jadual 2.1 (2)'!#REF!)*100</f>
        <v>#REF!</v>
      </c>
      <c r="N40" s="40"/>
    </row>
    <row r="41" spans="2:14" ht="13.35" customHeight="1" x14ac:dyDescent="0.2">
      <c r="C41" s="10" t="s">
        <v>22</v>
      </c>
      <c r="D41" s="39"/>
      <c r="E41" s="19" t="e">
        <f>('Jadual 2.1'!#REF!/'Jadual 2.1 (2)'!#REF!)*100</f>
        <v>#REF!</v>
      </c>
      <c r="F41" s="36"/>
      <c r="G41" s="19" t="e">
        <f>('Jadual 2.1'!#REF!/'Jadual 2.1 (2)'!#REF!)*100</f>
        <v>#REF!</v>
      </c>
      <c r="H41" s="36"/>
      <c r="I41" s="19" t="e">
        <f>('Jadual 2.1'!#REF!/'Jadual 2.1 (2)'!#REF!)*100</f>
        <v>#REF!</v>
      </c>
      <c r="J41" s="37"/>
      <c r="K41" s="19" t="e">
        <f>('Jadual 2.1'!#REF!/'Jadual 2.1 (2)'!#REF!)*100</f>
        <v>#REF!</v>
      </c>
      <c r="L41" s="41"/>
      <c r="M41" s="42" t="e">
        <f>('Jadual 2.1 (2)'!#REF!/'Jadual 2.1 (2)'!#REF!)*100</f>
        <v>#REF!</v>
      </c>
      <c r="N41" s="40"/>
    </row>
    <row r="42" spans="2:14" ht="12" customHeight="1" x14ac:dyDescent="0.2">
      <c r="C42" s="10"/>
      <c r="D42" s="39"/>
      <c r="E42" s="25"/>
      <c r="F42" s="41"/>
      <c r="G42" s="41"/>
      <c r="H42" s="41"/>
      <c r="I42" s="41"/>
      <c r="J42" s="41"/>
      <c r="K42" s="41"/>
      <c r="L42" s="41"/>
      <c r="M42" s="41"/>
      <c r="N42" s="40"/>
    </row>
    <row r="43" spans="2:14" ht="12" customHeight="1" thickBot="1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5" spans="2:14" x14ac:dyDescent="0.2">
      <c r="C45" s="69" t="s">
        <v>90</v>
      </c>
    </row>
    <row r="46" spans="2:14" x14ac:dyDescent="0.2">
      <c r="C46" s="70" t="s">
        <v>89</v>
      </c>
    </row>
  </sheetData>
  <mergeCells count="5">
    <mergeCell ref="C5:C6"/>
    <mergeCell ref="E5:K5"/>
    <mergeCell ref="E6:K6"/>
    <mergeCell ref="C2:K2"/>
    <mergeCell ref="C3:K3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0000"/>
  </sheetPr>
  <dimension ref="B1:N42"/>
  <sheetViews>
    <sheetView view="pageBreakPreview" topLeftCell="A2" zoomScaleNormal="100" zoomScaleSheetLayoutView="100" workbookViewId="0">
      <selection activeCell="E13" sqref="E13"/>
    </sheetView>
  </sheetViews>
  <sheetFormatPr defaultColWidth="9.42578125" defaultRowHeight="12.75" x14ac:dyDescent="0.2"/>
  <cols>
    <col min="1" max="1" width="6.5703125" style="1" customWidth="1"/>
    <col min="2" max="2" width="1.42578125" style="1" customWidth="1"/>
    <col min="3" max="3" width="26.42578125" style="1" customWidth="1"/>
    <col min="4" max="4" width="1.42578125" style="1" customWidth="1"/>
    <col min="5" max="5" width="29.42578125" style="1" customWidth="1"/>
    <col min="6" max="6" width="2" style="1" customWidth="1"/>
    <col min="7" max="7" width="29.5703125" style="1" customWidth="1"/>
    <col min="8" max="8" width="2.42578125" style="1" customWidth="1"/>
    <col min="9" max="9" width="30.42578125" style="1" customWidth="1"/>
    <col min="10" max="10" width="2" style="1" customWidth="1"/>
    <col min="11" max="11" width="26.42578125" style="1" customWidth="1"/>
    <col min="12" max="12" width="1.5703125" style="1" customWidth="1"/>
    <col min="13" max="13" width="21.42578125" style="1" customWidth="1"/>
    <col min="14" max="16384" width="9.42578125" style="1"/>
  </cols>
  <sheetData>
    <row r="1" spans="2:14" ht="55.35" customHeight="1" x14ac:dyDescent="0.2"/>
    <row r="2" spans="2:14" ht="15" customHeight="1" x14ac:dyDescent="0.2">
      <c r="B2" s="78"/>
      <c r="C2" s="336" t="s">
        <v>100</v>
      </c>
      <c r="D2" s="336"/>
      <c r="E2" s="336"/>
      <c r="F2" s="336"/>
      <c r="G2" s="336"/>
      <c r="H2" s="336"/>
      <c r="I2" s="336"/>
      <c r="J2" s="336"/>
      <c r="K2" s="336"/>
      <c r="L2" s="78"/>
      <c r="M2" s="78"/>
    </row>
    <row r="3" spans="2:14" ht="15" customHeight="1" x14ac:dyDescent="0.2">
      <c r="B3" s="79"/>
      <c r="C3" s="345" t="s">
        <v>103</v>
      </c>
      <c r="D3" s="345"/>
      <c r="E3" s="345"/>
      <c r="F3" s="345"/>
      <c r="G3" s="345"/>
      <c r="H3" s="345"/>
      <c r="I3" s="345"/>
      <c r="J3" s="345"/>
      <c r="K3" s="345"/>
      <c r="L3" s="79"/>
      <c r="M3" s="79"/>
    </row>
    <row r="4" spans="2:14" ht="13.5" thickBot="1" x14ac:dyDescent="0.25">
      <c r="B4" s="2"/>
      <c r="C4" s="2"/>
      <c r="D4" s="2"/>
      <c r="E4" s="3"/>
      <c r="F4" s="3"/>
      <c r="G4" s="3"/>
      <c r="H4" s="3"/>
      <c r="I4" s="3"/>
      <c r="J4" s="3"/>
      <c r="K4" s="4"/>
      <c r="L4" s="4"/>
      <c r="M4" s="4"/>
    </row>
    <row r="5" spans="2:14" s="5" customFormat="1" ht="25.5" customHeight="1" x14ac:dyDescent="0.25">
      <c r="B5" s="71"/>
      <c r="C5" s="347" t="s">
        <v>73</v>
      </c>
      <c r="D5" s="71"/>
      <c r="E5" s="349" t="s">
        <v>104</v>
      </c>
      <c r="F5" s="350"/>
      <c r="G5" s="350"/>
      <c r="H5" s="350"/>
      <c r="I5" s="350"/>
      <c r="J5" s="350"/>
      <c r="K5" s="350"/>
      <c r="L5" s="72"/>
      <c r="M5" s="15" t="s">
        <v>74</v>
      </c>
    </row>
    <row r="6" spans="2:14" s="5" customFormat="1" ht="13.5" thickBot="1" x14ac:dyDescent="0.3">
      <c r="B6" s="71"/>
      <c r="C6" s="348"/>
      <c r="D6" s="71"/>
      <c r="E6" s="351"/>
      <c r="F6" s="351"/>
      <c r="G6" s="351"/>
      <c r="H6" s="351"/>
      <c r="I6" s="351"/>
      <c r="J6" s="351"/>
      <c r="K6" s="351"/>
      <c r="L6" s="72"/>
      <c r="M6" s="16" t="s">
        <v>76</v>
      </c>
    </row>
    <row r="7" spans="2:14" s="5" customFormat="1" x14ac:dyDescent="0.25">
      <c r="B7" s="73"/>
      <c r="C7" s="73"/>
      <c r="D7" s="71"/>
      <c r="E7" s="80" t="s">
        <v>68</v>
      </c>
      <c r="F7" s="80"/>
      <c r="G7" s="80" t="s">
        <v>69</v>
      </c>
      <c r="H7" s="80"/>
      <c r="I7" s="82" t="s">
        <v>71</v>
      </c>
      <c r="J7" s="80"/>
      <c r="K7" s="80" t="s">
        <v>70</v>
      </c>
      <c r="L7" s="71"/>
      <c r="M7" s="16" t="s">
        <v>75</v>
      </c>
    </row>
    <row r="8" spans="2:14" s="17" customFormat="1" x14ac:dyDescent="0.25">
      <c r="B8" s="73"/>
      <c r="C8" s="74"/>
      <c r="D8" s="73"/>
      <c r="E8" s="81" t="s">
        <v>62</v>
      </c>
      <c r="F8" s="81"/>
      <c r="G8" s="81" t="s">
        <v>63</v>
      </c>
      <c r="H8" s="81"/>
      <c r="I8" s="83" t="s">
        <v>65</v>
      </c>
      <c r="J8" s="81"/>
      <c r="K8" s="81" t="s">
        <v>64</v>
      </c>
      <c r="L8" s="73"/>
      <c r="M8" s="16"/>
    </row>
    <row r="9" spans="2:14" s="43" customFormat="1" ht="28.5" customHeight="1" thickBot="1" x14ac:dyDescent="0.3">
      <c r="B9" s="77"/>
      <c r="C9" s="77"/>
      <c r="D9" s="77"/>
      <c r="E9" s="87" t="s">
        <v>80</v>
      </c>
      <c r="F9" s="86"/>
      <c r="G9" s="87" t="s">
        <v>80</v>
      </c>
      <c r="H9" s="86"/>
      <c r="I9" s="87" t="s">
        <v>80</v>
      </c>
      <c r="J9" s="86"/>
      <c r="K9" s="87" t="s">
        <v>80</v>
      </c>
      <c r="L9" s="77"/>
      <c r="M9" s="14" t="s">
        <v>72</v>
      </c>
    </row>
    <row r="10" spans="2:14" s="5" customFormat="1" ht="20.25" hidden="1" customHeight="1" x14ac:dyDescent="0.25">
      <c r="B10" s="13"/>
      <c r="C10" s="29" t="s">
        <v>60</v>
      </c>
      <c r="D10" s="32"/>
      <c r="E10" s="31"/>
      <c r="F10" s="32"/>
      <c r="G10" s="32"/>
      <c r="H10" s="32"/>
      <c r="I10" s="32"/>
      <c r="J10" s="32"/>
      <c r="K10" s="32"/>
      <c r="L10" s="32"/>
      <c r="M10" s="32"/>
    </row>
    <row r="11" spans="2:14" s="5" customFormat="1" ht="15.75" customHeight="1" x14ac:dyDescent="0.25">
      <c r="B11" s="7"/>
      <c r="C11" s="7" t="s">
        <v>25</v>
      </c>
      <c r="D11" s="33"/>
      <c r="E11" s="51" t="e">
        <f>('Jadual 2.1 (2)'!H22/'Jadual 2.1 (2)'!#REF!)*100</f>
        <v>#REF!</v>
      </c>
      <c r="F11" s="52"/>
      <c r="G11" s="51" t="e">
        <f>('Jadual 2.1 (2)'!L22/'Jadual 2.1 (2)'!#REF!)*100</f>
        <v>#REF!</v>
      </c>
      <c r="H11" s="52"/>
      <c r="I11" s="51" t="e">
        <f>('Jadual 2.1 (2)'!P22/'Jadual 2.1 (2)'!#REF!)*100</f>
        <v>#REF!</v>
      </c>
      <c r="J11" s="52"/>
      <c r="K11" s="51" t="e">
        <f>('Jadual 2.1 (2)'!#REF!/'Jadual 2.1 (2)'!#REF!)*100</f>
        <v>#REF!</v>
      </c>
      <c r="L11" s="34"/>
      <c r="M11" s="18" t="e">
        <f>('Jadual 2.1 (2)'!#REF!/'Jadual 2.1 (2)'!#REF!)*100</f>
        <v>#REF!</v>
      </c>
      <c r="N11" s="40"/>
    </row>
    <row r="12" spans="2:14" s="5" customFormat="1" ht="13.35" customHeight="1" x14ac:dyDescent="0.25">
      <c r="C12" s="10" t="s">
        <v>26</v>
      </c>
      <c r="D12" s="39"/>
      <c r="E12" s="19" t="e">
        <f>('Jadual 2.1 (2)'!H23/'Jadual 2.1 (2)'!#REF!)*100</f>
        <v>#REF!</v>
      </c>
      <c r="F12" s="36"/>
      <c r="G12" s="19" t="e">
        <f>('Jadual 2.1 (2)'!L23/'Jadual 2.1 (2)'!#REF!)*100</f>
        <v>#REF!</v>
      </c>
      <c r="H12" s="36"/>
      <c r="I12" s="19" t="e">
        <f>('Jadual 2.1 (2)'!P23/'Jadual 2.1 (2)'!#REF!)*100</f>
        <v>#REF!</v>
      </c>
      <c r="J12" s="37"/>
      <c r="K12" s="19" t="e">
        <f>('Jadual 2.1 (2)'!#REF!/'Jadual 2.1 (2)'!#REF!)*100</f>
        <v>#REF!</v>
      </c>
      <c r="L12" s="37"/>
      <c r="M12" s="42" t="e">
        <f>('Jadual 2.1 (2)'!#REF!/'Jadual 2.1 (2)'!#REF!)*100</f>
        <v>#REF!</v>
      </c>
      <c r="N12" s="40"/>
    </row>
    <row r="13" spans="2:14" s="5" customFormat="1" ht="13.35" customHeight="1" x14ac:dyDescent="0.25">
      <c r="C13" s="10" t="s">
        <v>34</v>
      </c>
      <c r="D13" s="39"/>
      <c r="E13" s="19" t="e">
        <f>('Jadual 2.1 (2)'!H33/'Jadual 2.1 (2)'!#REF!)*100</f>
        <v>#REF!</v>
      </c>
      <c r="F13" s="36"/>
      <c r="G13" s="19" t="e">
        <f>('Jadual 2.1 (2)'!L33/'Jadual 2.1 (2)'!#REF!)*100</f>
        <v>#REF!</v>
      </c>
      <c r="H13" s="36"/>
      <c r="I13" s="19" t="e">
        <f>('Jadual 2.1 (2)'!P33/'Jadual 2.1 (2)'!#REF!)*100</f>
        <v>#REF!</v>
      </c>
      <c r="J13" s="37"/>
      <c r="K13" s="19" t="e">
        <f>('Jadual 2.1 (2)'!#REF!/'Jadual 2.1 (2)'!#REF!)*100</f>
        <v>#REF!</v>
      </c>
      <c r="L13" s="37"/>
      <c r="M13" s="42" t="e">
        <f>('Jadual 2.1 (2)'!#REF!/'Jadual 2.1 (2)'!#REF!)*100</f>
        <v>#REF!</v>
      </c>
      <c r="N13" s="40"/>
    </row>
    <row r="14" spans="2:14" s="5" customFormat="1" ht="13.35" customHeight="1" x14ac:dyDescent="0.25">
      <c r="C14" s="10" t="s">
        <v>28</v>
      </c>
      <c r="D14" s="39"/>
      <c r="E14" s="19" t="e">
        <f>('Jadual 2.1 (2)'!H24/'Jadual 2.1 (2)'!#REF!)*100</f>
        <v>#REF!</v>
      </c>
      <c r="F14" s="36"/>
      <c r="G14" s="19" t="e">
        <f>('Jadual 2.1 (2)'!L24/'Jadual 2.1 (2)'!#REF!)*100</f>
        <v>#REF!</v>
      </c>
      <c r="H14" s="36"/>
      <c r="I14" s="19" t="e">
        <f>('Jadual 2.1 (2)'!P24/'Jadual 2.1 (2)'!#REF!)*100</f>
        <v>#REF!</v>
      </c>
      <c r="J14" s="37"/>
      <c r="K14" s="19" t="e">
        <f>('Jadual 2.1 (2)'!#REF!/'Jadual 2.1 (2)'!#REF!)*100</f>
        <v>#REF!</v>
      </c>
      <c r="L14" s="37"/>
      <c r="M14" s="42" t="e">
        <f>('Jadual 2.1 (2)'!#REF!/'Jadual 2.1 (2)'!#REF!)*100</f>
        <v>#REF!</v>
      </c>
      <c r="N14" s="40"/>
    </row>
    <row r="15" spans="2:14" s="5" customFormat="1" ht="13.35" customHeight="1" x14ac:dyDescent="0.25">
      <c r="C15" s="10" t="s">
        <v>32</v>
      </c>
      <c r="D15" s="39"/>
      <c r="E15" s="19" t="e">
        <f>('Jadual 2.1 (2)'!H25/'Jadual 2.1 (2)'!#REF!)*100</f>
        <v>#REF!</v>
      </c>
      <c r="F15" s="36"/>
      <c r="G15" s="19" t="e">
        <f>('Jadual 2.1 (2)'!L25/'Jadual 2.1 (2)'!#REF!)*100</f>
        <v>#REF!</v>
      </c>
      <c r="H15" s="36"/>
      <c r="I15" s="19" t="e">
        <f>('Jadual 2.1 (2)'!P25/'Jadual 2.1 (2)'!#REF!)*100</f>
        <v>#REF!</v>
      </c>
      <c r="J15" s="37"/>
      <c r="K15" s="19" t="e">
        <f>('Jadual 2.1 (2)'!#REF!/'Jadual 2.1 (2)'!#REF!)*100</f>
        <v>#REF!</v>
      </c>
      <c r="L15" s="37"/>
      <c r="M15" s="42" t="e">
        <f>('Jadual 2.1 (2)'!#REF!/'Jadual 2.1 (2)'!#REF!)*100</f>
        <v>#REF!</v>
      </c>
      <c r="N15" s="40"/>
    </row>
    <row r="16" spans="2:14" s="5" customFormat="1" ht="13.35" customHeight="1" x14ac:dyDescent="0.25">
      <c r="C16" s="10" t="s">
        <v>31</v>
      </c>
      <c r="D16" s="39"/>
      <c r="E16" s="19" t="e">
        <f>('Jadual 2.1 (2)'!H26/'Jadual 2.1 (2)'!#REF!)*100</f>
        <v>#REF!</v>
      </c>
      <c r="F16" s="36"/>
      <c r="G16" s="19" t="e">
        <f>('Jadual 2.1 (2)'!L26/'Jadual 2.1 (2)'!#REF!)*100</f>
        <v>#REF!</v>
      </c>
      <c r="H16" s="36"/>
      <c r="I16" s="19" t="e">
        <f>('Jadual 2.1 (2)'!P26/'Jadual 2.1 (2)'!#REF!)*100</f>
        <v>#REF!</v>
      </c>
      <c r="J16" s="37"/>
      <c r="K16" s="19" t="e">
        <f>('Jadual 2.1 (2)'!#REF!/'Jadual 2.1 (2)'!#REF!)*100</f>
        <v>#REF!</v>
      </c>
      <c r="L16" s="37"/>
      <c r="M16" s="42" t="e">
        <f>('Jadual 2.1 (2)'!#REF!/'Jadual 2.1 (2)'!#REF!)*100</f>
        <v>#REF!</v>
      </c>
      <c r="N16" s="40"/>
    </row>
    <row r="17" spans="2:14" s="5" customFormat="1" ht="13.35" customHeight="1" x14ac:dyDescent="0.25">
      <c r="C17" s="10" t="s">
        <v>30</v>
      </c>
      <c r="D17" s="39"/>
      <c r="E17" s="19" t="e">
        <f>('Jadual 2.1 (2)'!H27/'Jadual 2.1 (2)'!#REF!)*100</f>
        <v>#REF!</v>
      </c>
      <c r="F17" s="36"/>
      <c r="G17" s="19" t="e">
        <f>('Jadual 2.1 (2)'!L27/'Jadual 2.1 (2)'!#REF!)*100</f>
        <v>#REF!</v>
      </c>
      <c r="H17" s="36"/>
      <c r="I17" s="19" t="e">
        <f>('Jadual 2.1 (2)'!P27/'Jadual 2.1 (2)'!#REF!)*100</f>
        <v>#REF!</v>
      </c>
      <c r="J17" s="37"/>
      <c r="K17" s="19" t="e">
        <f>('Jadual 2.1 (2)'!#REF!/'Jadual 2.1 (2)'!#REF!)*100</f>
        <v>#REF!</v>
      </c>
      <c r="L17" s="37"/>
      <c r="M17" s="42" t="e">
        <f>('Jadual 2.1 (2)'!#REF!/'Jadual 2.1 (2)'!#REF!)*100</f>
        <v>#REF!</v>
      </c>
      <c r="N17" s="40"/>
    </row>
    <row r="18" spans="2:14" s="5" customFormat="1" ht="13.35" customHeight="1" x14ac:dyDescent="0.25">
      <c r="C18" s="10" t="s">
        <v>29</v>
      </c>
      <c r="D18" s="39"/>
      <c r="E18" s="19" t="e">
        <f>('Jadual 2.1 (2)'!H32/'Jadual 2.1 (2)'!#REF!)*100</f>
        <v>#REF!</v>
      </c>
      <c r="F18" s="36"/>
      <c r="G18" s="19" t="e">
        <f>('Jadual 2.1 (2)'!L32/'Jadual 2.1 (2)'!#REF!)*100</f>
        <v>#REF!</v>
      </c>
      <c r="H18" s="36"/>
      <c r="I18" s="19" t="e">
        <f>('Jadual 2.1 (2)'!P32/'Jadual 2.1 (2)'!#REF!)*100</f>
        <v>#REF!</v>
      </c>
      <c r="J18" s="37"/>
      <c r="K18" s="19" t="e">
        <f>('Jadual 2.1 (2)'!#REF!/'Jadual 2.1 (2)'!#REF!)*100</f>
        <v>#REF!</v>
      </c>
      <c r="L18" s="37"/>
      <c r="M18" s="42" t="e">
        <f>('Jadual 2.1 (2)'!#REF!/'Jadual 2.1 (2)'!#REF!)*100</f>
        <v>#REF!</v>
      </c>
      <c r="N18" s="40"/>
    </row>
    <row r="19" spans="2:14" s="5" customFormat="1" ht="13.35" customHeight="1" x14ac:dyDescent="0.25">
      <c r="C19" s="10" t="s">
        <v>84</v>
      </c>
      <c r="D19" s="39"/>
      <c r="E19" s="19" t="e">
        <f>('Jadual 2.1 (2)'!H28/'Jadual 2.1 (2)'!#REF!)*100</f>
        <v>#REF!</v>
      </c>
      <c r="F19" s="36"/>
      <c r="G19" s="19" t="e">
        <f>('Jadual 2.1 (2)'!L28/'Jadual 2.1 (2)'!#REF!)*100</f>
        <v>#REF!</v>
      </c>
      <c r="H19" s="36"/>
      <c r="I19" s="19" t="e">
        <f>('Jadual 2.1 (2)'!P28/'Jadual 2.1 (2)'!#REF!)*100</f>
        <v>#REF!</v>
      </c>
      <c r="J19" s="37"/>
      <c r="K19" s="19" t="e">
        <f>('Jadual 2.1 (2)'!#REF!/'Jadual 2.1 (2)'!#REF!)*100</f>
        <v>#REF!</v>
      </c>
      <c r="L19" s="37"/>
      <c r="M19" s="42" t="e">
        <f>('Jadual 2.1 (2)'!#REF!/'Jadual 2.1 (2)'!#REF!)*100</f>
        <v>#REF!</v>
      </c>
      <c r="N19" s="40"/>
    </row>
    <row r="20" spans="2:14" s="5" customFormat="1" ht="13.35" customHeight="1" x14ac:dyDescent="0.25">
      <c r="C20" s="10" t="s">
        <v>33</v>
      </c>
      <c r="D20" s="39"/>
      <c r="E20" s="19" t="e">
        <f>('Jadual 2.1 (2)'!H29/'Jadual 2.1 (2)'!#REF!)*100</f>
        <v>#REF!</v>
      </c>
      <c r="F20" s="36"/>
      <c r="G20" s="19" t="e">
        <f>('Jadual 2.1 (2)'!L29/'Jadual 2.1 (2)'!#REF!)*100</f>
        <v>#REF!</v>
      </c>
      <c r="H20" s="36"/>
      <c r="I20" s="19" t="e">
        <f>('Jadual 2.1 (2)'!P29/'Jadual 2.1 (2)'!#REF!)*100</f>
        <v>#REF!</v>
      </c>
      <c r="J20" s="37"/>
      <c r="K20" s="19" t="e">
        <f>('Jadual 2.1 (2)'!#REF!/'Jadual 2.1 (2)'!#REF!)*100</f>
        <v>#REF!</v>
      </c>
      <c r="L20" s="37"/>
      <c r="M20" s="42" t="e">
        <f>('Jadual 2.1 (2)'!#REF!/'Jadual 2.1 (2)'!#REF!)*100</f>
        <v>#REF!</v>
      </c>
      <c r="N20" s="40"/>
    </row>
    <row r="21" spans="2:14" s="5" customFormat="1" ht="13.35" customHeight="1" x14ac:dyDescent="0.25">
      <c r="C21" s="10" t="s">
        <v>27</v>
      </c>
      <c r="D21" s="39"/>
      <c r="E21" s="19" t="e">
        <f>('Jadual 2.1 (2)'!H30/'Jadual 2.1 (2)'!#REF!)*100</f>
        <v>#REF!</v>
      </c>
      <c r="F21" s="36"/>
      <c r="G21" s="19" t="e">
        <f>('Jadual 2.1 (2)'!L30/'Jadual 2.1 (2)'!#REF!)*100</f>
        <v>#REF!</v>
      </c>
      <c r="H21" s="36"/>
      <c r="I21" s="19" t="e">
        <f>('Jadual 2.1 (2)'!P30/'Jadual 2.1 (2)'!#REF!)*100</f>
        <v>#REF!</v>
      </c>
      <c r="J21" s="37"/>
      <c r="K21" s="19" t="e">
        <f>('Jadual 2.1 (2)'!#REF!/'Jadual 2.1 (2)'!#REF!)*100</f>
        <v>#REF!</v>
      </c>
      <c r="L21" s="37"/>
      <c r="M21" s="42" t="e">
        <f>('Jadual 2.1 (2)'!#REF!/'Jadual 2.1 (2)'!#REF!)*100</f>
        <v>#REF!</v>
      </c>
      <c r="N21" s="40"/>
    </row>
    <row r="22" spans="2:14" s="5" customFormat="1" ht="13.35" customHeight="1" x14ac:dyDescent="0.25">
      <c r="C22" s="10"/>
      <c r="D22" s="39"/>
      <c r="E22" s="19"/>
      <c r="F22" s="36"/>
      <c r="G22" s="19"/>
      <c r="H22" s="36"/>
      <c r="I22" s="19"/>
      <c r="J22" s="37"/>
      <c r="K22" s="19"/>
      <c r="L22" s="37"/>
      <c r="M22" s="42"/>
      <c r="N22" s="40"/>
    </row>
    <row r="23" spans="2:14" s="5" customFormat="1" ht="13.35" customHeight="1" x14ac:dyDescent="0.25">
      <c r="B23" s="7"/>
      <c r="C23" s="7" t="s">
        <v>35</v>
      </c>
      <c r="D23" s="33"/>
      <c r="E23" s="51" t="e">
        <f>('Jadual 2.1 (3)'!H8/'Jadual 2.1 (2)'!#REF!)*100</f>
        <v>#REF!</v>
      </c>
      <c r="F23" s="52"/>
      <c r="G23" s="51" t="e">
        <f>('Jadual 2.1 (3)'!L8/'Jadual 2.1 (2)'!#REF!)*100</f>
        <v>#REF!</v>
      </c>
      <c r="H23" s="52"/>
      <c r="I23" s="51" t="e">
        <f>('Jadual 2.1 (3)'!P8/'Jadual 2.1 (2)'!#REF!)*100</f>
        <v>#REF!</v>
      </c>
      <c r="J23" s="52"/>
      <c r="K23" s="51" t="e">
        <f>('Jadual 2.1 (2)'!#REF!/'Jadual 2.1 (2)'!#REF!)*100</f>
        <v>#REF!</v>
      </c>
      <c r="L23" s="34"/>
      <c r="M23" s="18" t="e">
        <f>E23+G23+I23+K23</f>
        <v>#REF!</v>
      </c>
      <c r="N23" s="40"/>
    </row>
    <row r="24" spans="2:14" s="5" customFormat="1" ht="13.35" customHeight="1" x14ac:dyDescent="0.25">
      <c r="C24" s="10" t="s">
        <v>59</v>
      </c>
      <c r="D24" s="39"/>
      <c r="E24" s="19" t="e">
        <f>('Jadual 2.1 (3)'!H13/'Jadual 2.1 (2)'!#REF!)*100</f>
        <v>#REF!</v>
      </c>
      <c r="F24" s="36"/>
      <c r="G24" s="19" t="e">
        <f>('Jadual 2.1 (3)'!L13/'Jadual 2.1 (2)'!#REF!)*100</f>
        <v>#REF!</v>
      </c>
      <c r="H24" s="36"/>
      <c r="I24" s="19" t="e">
        <f>('Jadual 2.1 (3)'!P13/'Jadual 2.1 (2)'!#REF!)*100</f>
        <v>#REF!</v>
      </c>
      <c r="J24" s="37"/>
      <c r="K24" s="19" t="e">
        <f>('Jadual 2.1 (2)'!#REF!/'Jadual 2.1 (2)'!#REF!)*100</f>
        <v>#REF!</v>
      </c>
      <c r="L24" s="37"/>
      <c r="M24" s="19" t="e">
        <f>('Jadual 2.1 (2)'!#REF!/'Jadual 2.1 (2)'!#REF!)*100</f>
        <v>#REF!</v>
      </c>
      <c r="N24" s="40"/>
    </row>
    <row r="25" spans="2:14" s="5" customFormat="1" ht="13.35" customHeight="1" x14ac:dyDescent="0.25">
      <c r="C25" s="10" t="s">
        <v>36</v>
      </c>
      <c r="D25" s="39"/>
      <c r="E25" s="19" t="e">
        <f>('Jadual 2.1 (2)'!#REF!/'Jadual 2.1 (2)'!#REF!)*100</f>
        <v>#REF!</v>
      </c>
      <c r="F25" s="36"/>
      <c r="G25" s="19" t="e">
        <f>('Jadual 2.1 (2)'!#REF!/'Jadual 2.1 (2)'!#REF!)*100</f>
        <v>#REF!</v>
      </c>
      <c r="H25" s="36"/>
      <c r="I25" s="19" t="e">
        <f>('Jadual 2.1 (2)'!#REF!/'Jadual 2.1 (2)'!#REF!)*100</f>
        <v>#REF!</v>
      </c>
      <c r="J25" s="37"/>
      <c r="K25" s="19" t="e">
        <f>('Jadual 2.1 (2)'!#REF!/'Jadual 2.1 (2)'!#REF!)*100</f>
        <v>#REF!</v>
      </c>
      <c r="L25" s="37"/>
      <c r="M25" s="19" t="e">
        <f>('Jadual 2.1 (2)'!#REF!/'Jadual 2.1 (2)'!#REF!)*100</f>
        <v>#REF!</v>
      </c>
      <c r="N25" s="40"/>
    </row>
    <row r="26" spans="2:14" s="5" customFormat="1" ht="13.35" customHeight="1" x14ac:dyDescent="0.25">
      <c r="C26" s="10" t="s">
        <v>66</v>
      </c>
      <c r="D26" s="39"/>
      <c r="E26" s="19" t="e">
        <f>('Jadual 2.1 (2)'!#REF!/'Jadual 2.1 (2)'!#REF!)*100</f>
        <v>#REF!</v>
      </c>
      <c r="F26" s="36"/>
      <c r="G26" s="19" t="e">
        <f>('Jadual 2.1 (2)'!#REF!/'Jadual 2.1 (2)'!#REF!)*100</f>
        <v>#REF!</v>
      </c>
      <c r="H26" s="36"/>
      <c r="I26" s="19" t="e">
        <f>('Jadual 2.1 (2)'!#REF!/'Jadual 2.1 (2)'!#REF!)*100</f>
        <v>#REF!</v>
      </c>
      <c r="J26" s="37"/>
      <c r="K26" s="19" t="e">
        <f>('Jadual 2.1 (2)'!#REF!/'Jadual 2.1 (2)'!#REF!)*100</f>
        <v>#REF!</v>
      </c>
      <c r="L26" s="37"/>
      <c r="M26" s="19" t="e">
        <f>('Jadual 2.1 (2)'!#REF!/'Jadual 2.1 (2)'!#REF!)*100</f>
        <v>#REF!</v>
      </c>
      <c r="N26" s="40"/>
    </row>
    <row r="27" spans="2:14" s="5" customFormat="1" ht="13.35" customHeight="1" x14ac:dyDescent="0.25">
      <c r="C27" s="10"/>
      <c r="D27" s="39"/>
      <c r="E27" s="23"/>
      <c r="F27" s="37"/>
      <c r="G27" s="37"/>
      <c r="H27" s="37"/>
      <c r="I27" s="37"/>
      <c r="J27" s="37"/>
      <c r="K27" s="37"/>
      <c r="L27" s="37"/>
      <c r="M27" s="37"/>
      <c r="N27" s="40"/>
    </row>
    <row r="28" spans="2:14" s="5" customFormat="1" ht="13.35" customHeight="1" x14ac:dyDescent="0.25">
      <c r="B28" s="7"/>
      <c r="C28" s="7" t="s">
        <v>37</v>
      </c>
      <c r="D28" s="33"/>
      <c r="E28" s="51" t="e">
        <f>('Jadual 2.1 (2)'!#REF!/'Jadual 2.1 (2)'!#REF!)*100</f>
        <v>#REF!</v>
      </c>
      <c r="F28" s="52"/>
      <c r="G28" s="51" t="e">
        <f>('Jadual 2.1 (2)'!#REF!/'Jadual 2.1 (2)'!#REF!)*100</f>
        <v>#REF!</v>
      </c>
      <c r="H28" s="52"/>
      <c r="I28" s="51" t="e">
        <f>('Jadual 2.1 (2)'!#REF!/'Jadual 2.1 (2)'!#REF!)*100</f>
        <v>#REF!</v>
      </c>
      <c r="J28" s="52"/>
      <c r="K28" s="51" t="e">
        <f>('Jadual 2.1 (2)'!#REF!/'Jadual 2.1 (2)'!#REF!)*100</f>
        <v>#REF!</v>
      </c>
      <c r="L28" s="34"/>
      <c r="M28" s="18" t="e">
        <f>E28+G28+I28+K28</f>
        <v>#REF!</v>
      </c>
      <c r="N28" s="40"/>
    </row>
    <row r="29" spans="2:14" s="5" customFormat="1" ht="13.35" customHeight="1" x14ac:dyDescent="0.25">
      <c r="C29" s="10" t="s">
        <v>85</v>
      </c>
      <c r="D29" s="39"/>
      <c r="E29" s="19" t="e">
        <f>('Jadual 2.1 (2)'!#REF!/'Jadual 2.1 (2)'!#REF!)*100</f>
        <v>#REF!</v>
      </c>
      <c r="F29" s="36"/>
      <c r="G29" s="19" t="e">
        <f>('Jadual 2.1 (2)'!#REF!/'Jadual 2.1 (2)'!#REF!)*100</f>
        <v>#REF!</v>
      </c>
      <c r="H29" s="36"/>
      <c r="I29" s="19" t="e">
        <f>('Jadual 2.1 (2)'!#REF!/'Jadual 2.1 (2)'!#REF!)*100</f>
        <v>#REF!</v>
      </c>
      <c r="J29" s="37"/>
      <c r="K29" s="19" t="e">
        <f>('Jadual 2.1 (2)'!#REF!/'Jadual 2.1 (2)'!#REF!)*100</f>
        <v>#REF!</v>
      </c>
      <c r="L29" s="37"/>
      <c r="M29" s="19" t="e">
        <f>('Jadual 2.1 (2)'!#REF!/'Jadual 2.1 (2)'!#REF!)*100</f>
        <v>#REF!</v>
      </c>
      <c r="N29" s="40"/>
    </row>
    <row r="30" spans="2:14" s="5" customFormat="1" ht="13.35" customHeight="1" x14ac:dyDescent="0.25">
      <c r="C30" s="10" t="s">
        <v>39</v>
      </c>
      <c r="D30" s="39"/>
      <c r="E30" s="19" t="e">
        <f>('Jadual 2.1 (2)'!#REF!/'Jadual 2.1 (2)'!#REF!)*100</f>
        <v>#REF!</v>
      </c>
      <c r="F30" s="36"/>
      <c r="G30" s="19" t="e">
        <f>('Jadual 2.1 (2)'!#REF!/'Jadual 2.1 (2)'!#REF!)*100</f>
        <v>#REF!</v>
      </c>
      <c r="H30" s="36"/>
      <c r="I30" s="19" t="e">
        <f>('Jadual 2.1 (2)'!#REF!/'Jadual 2.1 (2)'!#REF!)*100</f>
        <v>#REF!</v>
      </c>
      <c r="J30" s="37"/>
      <c r="K30" s="19" t="e">
        <f>('Jadual 2.1 (2)'!#REF!/'Jadual 2.1 (2)'!#REF!)*100</f>
        <v>#REF!</v>
      </c>
      <c r="L30" s="37"/>
      <c r="M30" s="19" t="e">
        <f>('Jadual 2.1 (2)'!#REF!/'Jadual 2.1 (2)'!#REF!)*100</f>
        <v>#REF!</v>
      </c>
      <c r="N30" s="40"/>
    </row>
    <row r="31" spans="2:14" s="5" customFormat="1" ht="13.35" customHeight="1" x14ac:dyDescent="0.25">
      <c r="C31" s="10" t="s">
        <v>41</v>
      </c>
      <c r="D31" s="39"/>
      <c r="E31" s="19" t="e">
        <f>('Jadual 2.1 (2)'!#REF!/'Jadual 2.1 (2)'!#REF!)*100</f>
        <v>#REF!</v>
      </c>
      <c r="F31" s="36"/>
      <c r="G31" s="19" t="e">
        <f>('Jadual 2.1 (2)'!#REF!/'Jadual 2.1 (2)'!#REF!)*100</f>
        <v>#REF!</v>
      </c>
      <c r="H31" s="36"/>
      <c r="I31" s="19" t="e">
        <f>('Jadual 2.1 (2)'!#REF!/'Jadual 2.1 (2)'!#REF!)*100</f>
        <v>#REF!</v>
      </c>
      <c r="J31" s="37"/>
      <c r="K31" s="19" t="e">
        <f>('Jadual 2.1 (2)'!#REF!/'Jadual 2.1 (2)'!#REF!)*100</f>
        <v>#REF!</v>
      </c>
      <c r="L31" s="37"/>
      <c r="M31" s="19" t="e">
        <f>('Jadual 2.1 (2)'!#REF!/'Jadual 2.1 (2)'!#REF!)*100</f>
        <v>#REF!</v>
      </c>
      <c r="N31" s="40"/>
    </row>
    <row r="32" spans="2:14" s="5" customFormat="1" ht="13.35" customHeight="1" x14ac:dyDescent="0.25">
      <c r="C32" s="10" t="s">
        <v>40</v>
      </c>
      <c r="D32" s="39"/>
      <c r="E32" s="19" t="e">
        <f>('Jadual 2.1 (2)'!#REF!/'Jadual 2.1 (2)'!#REF!)*100</f>
        <v>#REF!</v>
      </c>
      <c r="F32" s="36"/>
      <c r="G32" s="19" t="e">
        <f>('Jadual 2.1 (2)'!#REF!/'Jadual 2.1 (2)'!#REF!)*100</f>
        <v>#REF!</v>
      </c>
      <c r="H32" s="36"/>
      <c r="I32" s="19" t="e">
        <f>('Jadual 2.1 (2)'!#REF!/'Jadual 2.1 (2)'!#REF!)*100</f>
        <v>#REF!</v>
      </c>
      <c r="J32" s="37"/>
      <c r="K32" s="19" t="e">
        <f>('Jadual 2.1 (2)'!#REF!/'Jadual 2.1 (2)'!#REF!)*100</f>
        <v>#REF!</v>
      </c>
      <c r="L32" s="37"/>
      <c r="M32" s="19" t="e">
        <f>('Jadual 2.1 (2)'!#REF!/'Jadual 2.1 (2)'!#REF!)*100</f>
        <v>#REF!</v>
      </c>
      <c r="N32" s="40"/>
    </row>
    <row r="33" spans="2:14" s="5" customFormat="1" ht="13.35" customHeight="1" x14ac:dyDescent="0.25">
      <c r="C33" s="10" t="s">
        <v>42</v>
      </c>
      <c r="D33" s="39"/>
      <c r="E33" s="19" t="e">
        <f>('Jadual 2.1 (2)'!#REF!/'Jadual 2.1 (2)'!#REF!)*100</f>
        <v>#REF!</v>
      </c>
      <c r="F33" s="36"/>
      <c r="G33" s="19" t="e">
        <f>('Jadual 2.1 (2)'!#REF!/'Jadual 2.1 (2)'!#REF!)*100</f>
        <v>#REF!</v>
      </c>
      <c r="H33" s="36"/>
      <c r="I33" s="19" t="e">
        <f>('Jadual 2.1 (2)'!#REF!/'Jadual 2.1 (2)'!#REF!)*100</f>
        <v>#REF!</v>
      </c>
      <c r="J33" s="37"/>
      <c r="K33" s="19" t="e">
        <f>('Jadual 2.1 (2)'!#REF!/'Jadual 2.1 (2)'!#REF!)*100</f>
        <v>#REF!</v>
      </c>
      <c r="L33" s="37"/>
      <c r="M33" s="19" t="e">
        <f>('Jadual 2.1 (2)'!#REF!/'Jadual 2.1 (2)'!#REF!)*100</f>
        <v>#REF!</v>
      </c>
      <c r="N33" s="40"/>
    </row>
    <row r="34" spans="2:14" s="5" customFormat="1" ht="13.35" customHeight="1" x14ac:dyDescent="0.25">
      <c r="C34" s="10" t="s">
        <v>86</v>
      </c>
      <c r="D34" s="39"/>
      <c r="E34" s="19" t="e">
        <f>('Jadual 2.1 (2)'!#REF!/'Jadual 2.1 (2)'!#REF!)*100</f>
        <v>#REF!</v>
      </c>
      <c r="F34" s="36"/>
      <c r="G34" s="19" t="e">
        <f>('Jadual 2.1 (2)'!#REF!/'Jadual 2.1 (2)'!#REF!)*100</f>
        <v>#REF!</v>
      </c>
      <c r="H34" s="36"/>
      <c r="I34" s="19" t="e">
        <f>('Jadual 2.1 (2)'!#REF!/'Jadual 2.1 (2)'!#REF!)*100</f>
        <v>#REF!</v>
      </c>
      <c r="J34" s="37"/>
      <c r="K34" s="19" t="e">
        <f>('Jadual 2.1 (2)'!#REF!/'Jadual 2.1 (2)'!#REF!)*100</f>
        <v>#REF!</v>
      </c>
      <c r="L34" s="37"/>
      <c r="M34" s="19" t="e">
        <f>('Jadual 2.1 (2)'!#REF!/'Jadual 2.1 (2)'!#REF!)*100</f>
        <v>#REF!</v>
      </c>
      <c r="N34" s="40"/>
    </row>
    <row r="35" spans="2:14" s="5" customFormat="1" ht="13.35" customHeight="1" x14ac:dyDescent="0.25">
      <c r="C35" s="10" t="s">
        <v>43</v>
      </c>
      <c r="D35" s="39"/>
      <c r="E35" s="19" t="e">
        <f>('Jadual 2.1 (2)'!#REF!/'Jadual 2.1 (2)'!#REF!)*100</f>
        <v>#REF!</v>
      </c>
      <c r="F35" s="36"/>
      <c r="G35" s="19" t="e">
        <f>('Jadual 2.1 (2)'!#REF!/'Jadual 2.1 (2)'!#REF!)*100</f>
        <v>#REF!</v>
      </c>
      <c r="H35" s="36"/>
      <c r="I35" s="19" t="e">
        <f>('Jadual 2.1 (2)'!#REF!/'Jadual 2.1 (2)'!#REF!)*100</f>
        <v>#REF!</v>
      </c>
      <c r="J35" s="37"/>
      <c r="K35" s="19" t="e">
        <f>('Jadual 2.1 (2)'!#REF!/'Jadual 2.1 (2)'!#REF!)*100</f>
        <v>#REF!</v>
      </c>
      <c r="L35" s="37"/>
      <c r="M35" s="19" t="e">
        <f>('Jadual 2.1 (2)'!#REF!/'Jadual 2.1 (2)'!#REF!)*100</f>
        <v>#REF!</v>
      </c>
      <c r="N35" s="40"/>
    </row>
    <row r="36" spans="2:14" s="5" customFormat="1" ht="13.35" customHeight="1" x14ac:dyDescent="0.25">
      <c r="C36" s="10" t="s">
        <v>38</v>
      </c>
      <c r="D36" s="39"/>
      <c r="E36" s="19" t="e">
        <f>('Jadual 2.1 (2)'!#REF!/'Jadual 2.1 (2)'!#REF!)*100</f>
        <v>#REF!</v>
      </c>
      <c r="F36" s="36"/>
      <c r="G36" s="19" t="e">
        <f>('Jadual 2.1 (2)'!#REF!/'Jadual 2.1 (2)'!#REF!)*100</f>
        <v>#REF!</v>
      </c>
      <c r="H36" s="36"/>
      <c r="I36" s="19" t="e">
        <f>('Jadual 2.1 (2)'!#REF!/'Jadual 2.1 (2)'!#REF!)*100</f>
        <v>#REF!</v>
      </c>
      <c r="J36" s="37"/>
      <c r="K36" s="19" t="e">
        <f>('Jadual 2.1 (2)'!#REF!/'Jadual 2.1 (2)'!#REF!)*100</f>
        <v>#REF!</v>
      </c>
      <c r="L36" s="37"/>
      <c r="M36" s="19" t="e">
        <f>('Jadual 2.1 (2)'!#REF!/'Jadual 2.1 (2)'!#REF!)*100</f>
        <v>#REF!</v>
      </c>
      <c r="N36" s="40"/>
    </row>
    <row r="37" spans="2:14" s="5" customFormat="1" ht="13.35" customHeight="1" x14ac:dyDescent="0.25">
      <c r="C37" s="10" t="s">
        <v>81</v>
      </c>
      <c r="D37" s="39"/>
      <c r="E37" s="19" t="e">
        <f>('Jadual 2.1 (2)'!#REF!/'Jadual 2.1 (2)'!#REF!)*100</f>
        <v>#REF!</v>
      </c>
      <c r="F37" s="36"/>
      <c r="G37" s="19" t="e">
        <f>('Jadual 2.1 (2)'!#REF!/'Jadual 2.1 (2)'!#REF!)*100</f>
        <v>#REF!</v>
      </c>
      <c r="H37" s="36"/>
      <c r="I37" s="19" t="e">
        <f>('Jadual 2.1 (2)'!#REF!/'Jadual 2.1 (2)'!#REF!)*100</f>
        <v>#REF!</v>
      </c>
      <c r="J37" s="37"/>
      <c r="K37" s="19" t="e">
        <f>('Jadual 2.1 (2)'!#REF!/'Jadual 2.1 (2)'!#REF!)*100</f>
        <v>#REF!</v>
      </c>
      <c r="L37" s="37"/>
      <c r="M37" s="19" t="e">
        <f>('Jadual 2.1 (2)'!#REF!/'Jadual 2.1 (2)'!#REF!)*100</f>
        <v>#REF!</v>
      </c>
      <c r="N37" s="40"/>
    </row>
    <row r="38" spans="2:14" x14ac:dyDescent="0.2">
      <c r="C38" s="10"/>
      <c r="D38" s="39"/>
      <c r="E38" s="25"/>
      <c r="F38" s="41"/>
      <c r="G38" s="41"/>
      <c r="H38" s="41"/>
      <c r="I38" s="41"/>
      <c r="J38" s="41"/>
      <c r="K38" s="41"/>
      <c r="L38" s="41"/>
      <c r="M38" s="41"/>
      <c r="N38" s="40"/>
    </row>
    <row r="39" spans="2:14" ht="13.5" thickBot="1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1" spans="2:14" x14ac:dyDescent="0.2">
      <c r="C41" s="69" t="s">
        <v>90</v>
      </c>
    </row>
    <row r="42" spans="2:14" x14ac:dyDescent="0.2">
      <c r="C42" s="70" t="s">
        <v>89</v>
      </c>
    </row>
  </sheetData>
  <mergeCells count="5">
    <mergeCell ref="E5:K5"/>
    <mergeCell ref="E6:K6"/>
    <mergeCell ref="C5:C6"/>
    <mergeCell ref="C2:K2"/>
    <mergeCell ref="C3:K3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G51"/>
  <sheetViews>
    <sheetView view="pageBreakPreview" topLeftCell="A4" zoomScale="90" zoomScaleNormal="55" zoomScaleSheetLayoutView="90" workbookViewId="0">
      <selection activeCell="I70" sqref="I70"/>
    </sheetView>
  </sheetViews>
  <sheetFormatPr defaultColWidth="9.42578125" defaultRowHeight="12.75" x14ac:dyDescent="0.2"/>
  <cols>
    <col min="1" max="1" width="6.5703125" style="94" customWidth="1"/>
    <col min="2" max="2" width="2" style="94" customWidth="1"/>
    <col min="3" max="3" width="27.5703125" style="94" customWidth="1"/>
    <col min="4" max="4" width="13.5703125" style="94" hidden="1" customWidth="1"/>
    <col min="5" max="5" width="2" style="94" customWidth="1"/>
    <col min="6" max="6" width="19.5703125" style="146" customWidth="1"/>
    <col min="7" max="7" width="2" style="94" customWidth="1"/>
    <col min="8" max="10" width="13.5703125" style="94" customWidth="1"/>
    <col min="11" max="11" width="2" style="94" customWidth="1"/>
    <col min="12" max="14" width="13.5703125" style="94" customWidth="1"/>
    <col min="15" max="15" width="2" style="94" customWidth="1"/>
    <col min="16" max="18" width="13.5703125" style="94" customWidth="1"/>
    <col min="19" max="19" width="2" style="94" customWidth="1"/>
    <col min="20" max="20" width="2.42578125" style="94" customWidth="1"/>
    <col min="21" max="16384" width="9.42578125" style="94"/>
  </cols>
  <sheetData>
    <row r="1" spans="2:33" ht="15" customHeight="1" x14ac:dyDescent="0.2">
      <c r="B1" s="336" t="s">
        <v>216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2:33" ht="15" customHeight="1" x14ac:dyDescent="0.2">
      <c r="B2" s="342" t="s">
        <v>223</v>
      </c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</row>
    <row r="3" spans="2:33" ht="6" customHeight="1" thickBot="1" x14ac:dyDescent="0.25">
      <c r="B3" s="298"/>
      <c r="C3" s="328"/>
      <c r="E3" s="298"/>
      <c r="F3" s="299"/>
      <c r="G3" s="298"/>
      <c r="H3" s="301"/>
      <c r="I3" s="301"/>
      <c r="J3" s="301"/>
    </row>
    <row r="4" spans="2:33" s="10" customFormat="1" ht="42" customHeight="1" x14ac:dyDescent="0.25">
      <c r="B4" s="324"/>
      <c r="C4" s="312" t="s">
        <v>73</v>
      </c>
      <c r="D4" s="313" t="s">
        <v>229</v>
      </c>
      <c r="E4" s="314"/>
      <c r="F4" s="313" t="s">
        <v>228</v>
      </c>
      <c r="G4" s="312"/>
      <c r="H4" s="338" t="s">
        <v>212</v>
      </c>
      <c r="I4" s="338"/>
      <c r="J4" s="338"/>
      <c r="K4" s="315"/>
      <c r="L4" s="340" t="s">
        <v>213</v>
      </c>
      <c r="M4" s="340"/>
      <c r="N4" s="340"/>
      <c r="O4" s="316"/>
      <c r="P4" s="339" t="s">
        <v>214</v>
      </c>
      <c r="Q4" s="339"/>
      <c r="R4" s="339"/>
      <c r="S4" s="325"/>
    </row>
    <row r="5" spans="2:33" s="133" customFormat="1" x14ac:dyDescent="0.25">
      <c r="B5" s="302"/>
      <c r="C5" s="306"/>
      <c r="D5" s="302"/>
      <c r="E5" s="302"/>
      <c r="F5" s="300"/>
      <c r="G5" s="302"/>
      <c r="H5" s="329"/>
      <c r="I5" s="329"/>
      <c r="J5" s="329"/>
      <c r="K5" s="329"/>
      <c r="L5" s="329"/>
      <c r="M5" s="329"/>
      <c r="N5" s="329"/>
      <c r="O5" s="329"/>
      <c r="P5" s="330"/>
      <c r="Q5" s="330"/>
      <c r="R5" s="330"/>
      <c r="S5" s="329"/>
    </row>
    <row r="6" spans="2:33" s="133" customFormat="1" x14ac:dyDescent="0.25">
      <c r="B6" s="302"/>
      <c r="C6" s="306"/>
      <c r="D6" s="302"/>
      <c r="E6" s="302"/>
      <c r="F6" s="300"/>
      <c r="G6" s="302"/>
      <c r="H6" s="329"/>
      <c r="I6" s="329"/>
      <c r="J6" s="329"/>
      <c r="K6" s="329"/>
      <c r="L6" s="329"/>
      <c r="M6" s="329"/>
      <c r="N6" s="329"/>
      <c r="O6" s="329"/>
      <c r="P6" s="330"/>
      <c r="Q6" s="330"/>
      <c r="R6" s="330"/>
      <c r="S6" s="329"/>
    </row>
    <row r="7" spans="2:33" s="133" customFormat="1" ht="13.5" thickBot="1" x14ac:dyDescent="0.3">
      <c r="B7" s="308"/>
      <c r="C7" s="307"/>
      <c r="D7" s="307"/>
      <c r="E7" s="308"/>
      <c r="F7" s="309">
        <v>2024</v>
      </c>
      <c r="G7" s="308"/>
      <c r="H7" s="310">
        <v>2022</v>
      </c>
      <c r="I7" s="310">
        <v>2023</v>
      </c>
      <c r="J7" s="310">
        <v>2025</v>
      </c>
      <c r="K7" s="311"/>
      <c r="L7" s="310">
        <v>2022</v>
      </c>
      <c r="M7" s="310">
        <v>2023</v>
      </c>
      <c r="N7" s="310">
        <v>2025</v>
      </c>
      <c r="O7" s="311"/>
      <c r="P7" s="310">
        <v>2022</v>
      </c>
      <c r="Q7" s="310">
        <v>2023</v>
      </c>
      <c r="R7" s="310">
        <v>2025</v>
      </c>
      <c r="S7" s="310"/>
    </row>
    <row r="8" spans="2:33" s="10" customFormat="1" ht="15" customHeight="1" x14ac:dyDescent="0.25">
      <c r="B8" s="7"/>
      <c r="C8" s="159" t="s">
        <v>13</v>
      </c>
      <c r="D8" s="175">
        <v>4</v>
      </c>
      <c r="E8" s="106">
        <v>1047</v>
      </c>
      <c r="F8" s="185">
        <f>SUM(F9:F11)</f>
        <v>1047</v>
      </c>
      <c r="G8" s="90">
        <v>3757</v>
      </c>
      <c r="H8" s="283">
        <f>SUM(H9:H11)</f>
        <v>3757</v>
      </c>
      <c r="I8" s="90">
        <v>3321</v>
      </c>
      <c r="J8" s="131">
        <f>SUM(J9:J11)</f>
        <v>4009</v>
      </c>
      <c r="K8" s="90">
        <v>10239</v>
      </c>
      <c r="L8" s="290">
        <v>10239</v>
      </c>
      <c r="M8" s="90">
        <v>8392.6174603174604</v>
      </c>
      <c r="N8" s="131">
        <f>'Jadual 2.1 (2)'!N8+'Jadual 3.1 (2)'!N8</f>
        <v>13108</v>
      </c>
      <c r="O8" s="90">
        <v>107134.05084728485</v>
      </c>
      <c r="P8" s="283">
        <v>107134</v>
      </c>
      <c r="Q8" s="90">
        <v>80967.604096013558</v>
      </c>
      <c r="R8" s="131">
        <f>'Jadual 2.1 (2)'!R8+'Jadual 3.1 (2)'!R8</f>
        <v>90003.953139037651</v>
      </c>
      <c r="S8" s="90"/>
      <c r="T8" s="59"/>
      <c r="V8" s="59"/>
      <c r="W8" s="59"/>
      <c r="X8" s="59"/>
      <c r="Y8" s="59"/>
      <c r="Z8" s="59"/>
      <c r="AA8" s="59"/>
      <c r="AB8" s="59"/>
      <c r="AC8" s="59"/>
      <c r="AD8" s="292"/>
      <c r="AE8" s="59"/>
      <c r="AF8" s="59"/>
      <c r="AG8" s="59"/>
    </row>
    <row r="9" spans="2:33" s="10" customFormat="1" ht="15" customHeight="1" x14ac:dyDescent="0.25">
      <c r="C9" s="163" t="s">
        <v>14</v>
      </c>
      <c r="D9" s="174" t="s">
        <v>262</v>
      </c>
      <c r="E9" s="19">
        <v>260.5</v>
      </c>
      <c r="F9" s="20">
        <v>260.5</v>
      </c>
      <c r="G9" s="49">
        <v>595</v>
      </c>
      <c r="H9" s="10">
        <v>595</v>
      </c>
      <c r="I9" s="49">
        <v>650</v>
      </c>
      <c r="J9" s="49">
        <f>'Jadual 2.1 (2)'!J9 + 'Jadual 3.1 (2)'!J9</f>
        <v>788</v>
      </c>
      <c r="K9" s="49">
        <v>1563</v>
      </c>
      <c r="L9" s="10">
        <v>1563</v>
      </c>
      <c r="M9" s="49">
        <v>1607.2857142857142</v>
      </c>
      <c r="N9" s="49">
        <f>'Jadual 2.1 (2)'!N9+'Jadual 3.1 (2)'!N9</f>
        <v>2756</v>
      </c>
      <c r="O9" s="49">
        <v>12795.121827046794</v>
      </c>
      <c r="P9" s="139">
        <v>12795</v>
      </c>
      <c r="Q9" s="49">
        <v>10117.794906703648</v>
      </c>
      <c r="R9" s="124">
        <f>'Jadual 2.1 (2)'!R9+'Jadual 3.1 (2)'!R9</f>
        <v>12953.939952967974</v>
      </c>
      <c r="S9" s="138"/>
      <c r="T9" s="139"/>
    </row>
    <row r="10" spans="2:33" s="10" customFormat="1" ht="15" customHeight="1" x14ac:dyDescent="0.25">
      <c r="C10" s="163" t="s">
        <v>15</v>
      </c>
      <c r="D10" s="174" t="s">
        <v>263</v>
      </c>
      <c r="E10" s="19">
        <v>156.4</v>
      </c>
      <c r="F10" s="20">
        <v>156.4</v>
      </c>
      <c r="G10" s="49">
        <v>320</v>
      </c>
      <c r="H10" s="10">
        <v>320</v>
      </c>
      <c r="I10" s="49">
        <v>405</v>
      </c>
      <c r="J10" s="49">
        <f>'Jadual 2.1 (2)'!J10 + 'Jadual 3.1 (2)'!J10</f>
        <v>428</v>
      </c>
      <c r="K10" s="49">
        <v>895</v>
      </c>
      <c r="L10" s="10">
        <v>895</v>
      </c>
      <c r="M10" s="49">
        <v>1255.1428571428571</v>
      </c>
      <c r="N10" s="49">
        <f>'Jadual 2.1 (2)'!N10+'Jadual 3.1 (2)'!N10</f>
        <v>1358</v>
      </c>
      <c r="O10" s="49">
        <v>6732.439775331467</v>
      </c>
      <c r="P10" s="139">
        <v>6732</v>
      </c>
      <c r="Q10" s="49">
        <v>8001.1884018347573</v>
      </c>
      <c r="R10" s="124">
        <f>'Jadual 2.1 (2)'!R10+'Jadual 3.1 (2)'!R10</f>
        <v>6778.8515307017542</v>
      </c>
      <c r="S10" s="138"/>
      <c r="T10" s="139"/>
    </row>
    <row r="11" spans="2:33" s="10" customFormat="1" ht="15" customHeight="1" x14ac:dyDescent="0.25">
      <c r="C11" s="163" t="s">
        <v>16</v>
      </c>
      <c r="D11" s="174" t="s">
        <v>264</v>
      </c>
      <c r="E11" s="19">
        <v>630.1</v>
      </c>
      <c r="F11" s="20">
        <v>630.1</v>
      </c>
      <c r="G11" s="49">
        <v>2842</v>
      </c>
      <c r="H11" s="10">
        <v>2842</v>
      </c>
      <c r="I11" s="49">
        <v>2266</v>
      </c>
      <c r="J11" s="49">
        <f>'Jadual 2.1 (2)'!J11 + 'Jadual 3.1 (2)'!J11</f>
        <v>2793</v>
      </c>
      <c r="K11" s="49">
        <v>7781</v>
      </c>
      <c r="L11" s="10">
        <v>7781</v>
      </c>
      <c r="M11" s="49">
        <v>5530.1888888888889</v>
      </c>
      <c r="N11" s="49">
        <f>'Jadual 2.1 (2)'!N11+'Jadual 3.1 (2)'!N11</f>
        <v>8994</v>
      </c>
      <c r="O11" s="49">
        <v>87606.489244906581</v>
      </c>
      <c r="P11" s="139">
        <v>87606</v>
      </c>
      <c r="Q11" s="49">
        <v>62848.620787475156</v>
      </c>
      <c r="R11" s="124">
        <f>'Jadual 2.1 (2)'!R11+'Jadual 3.1 (2)'!R11</f>
        <v>70271.161655367934</v>
      </c>
      <c r="S11" s="91"/>
      <c r="T11" s="139"/>
    </row>
    <row r="12" spans="2:33" s="10" customFormat="1" ht="7.5" customHeight="1" x14ac:dyDescent="0.25">
      <c r="D12" s="170"/>
      <c r="F12" s="20"/>
      <c r="G12" s="153"/>
      <c r="H12" s="21"/>
      <c r="I12" s="21"/>
      <c r="J12" s="49"/>
      <c r="K12" s="21"/>
      <c r="L12" s="21"/>
      <c r="M12" s="21"/>
      <c r="N12" s="49"/>
      <c r="O12" s="21"/>
      <c r="P12" s="21"/>
      <c r="Q12" s="21"/>
      <c r="R12" s="124"/>
      <c r="S12" s="21"/>
      <c r="T12" s="138"/>
      <c r="U12" s="139"/>
    </row>
    <row r="13" spans="2:33" s="10" customFormat="1" ht="15" customHeight="1" x14ac:dyDescent="0.25">
      <c r="B13" s="7"/>
      <c r="C13" s="159" t="s">
        <v>17</v>
      </c>
      <c r="D13" s="175">
        <v>5</v>
      </c>
      <c r="E13" s="48"/>
      <c r="F13" s="90">
        <v>1240</v>
      </c>
      <c r="G13" s="151"/>
      <c r="H13" s="90">
        <v>2384</v>
      </c>
      <c r="I13" s="90">
        <v>3367</v>
      </c>
      <c r="J13" s="131">
        <f>SUM(J14:J20)</f>
        <v>4797</v>
      </c>
      <c r="K13" s="90"/>
      <c r="L13" s="90">
        <v>5127</v>
      </c>
      <c r="M13" s="90">
        <v>7945.45</v>
      </c>
      <c r="N13" s="131">
        <f>'Jadual 2.1 (2)'!N13+'Jadual 3.1 (2)'!N13</f>
        <v>13883</v>
      </c>
      <c r="O13" s="90"/>
      <c r="P13" s="90">
        <v>61508.176825075643</v>
      </c>
      <c r="Q13" s="90">
        <v>78450.798739003061</v>
      </c>
      <c r="R13" s="131">
        <f>'Jadual 2.1 (2)'!R13+'Jadual 3.1 (2)'!R13</f>
        <v>120353.45833333334</v>
      </c>
      <c r="S13" s="90"/>
      <c r="T13" s="59"/>
    </row>
    <row r="14" spans="2:33" s="10" customFormat="1" ht="15" customHeight="1" x14ac:dyDescent="0.25">
      <c r="B14" s="11"/>
      <c r="C14" s="163" t="s">
        <v>18</v>
      </c>
      <c r="D14" s="171" t="s">
        <v>266</v>
      </c>
      <c r="F14" s="20">
        <v>48.7</v>
      </c>
      <c r="G14" s="153"/>
      <c r="H14" s="49">
        <v>43</v>
      </c>
      <c r="I14" s="49">
        <v>149</v>
      </c>
      <c r="J14" s="49">
        <f>'Jadual 2.1 (2)'!J14+'Jadual 3.1 (2)'!J14</f>
        <v>144</v>
      </c>
      <c r="K14" s="49"/>
      <c r="L14" s="49">
        <v>141</v>
      </c>
      <c r="M14" s="49">
        <v>298</v>
      </c>
      <c r="N14" s="49">
        <f>'Jadual 2.1 (2)'!N14+'Jadual 3.1 (2)'!N14</f>
        <v>455</v>
      </c>
      <c r="O14" s="49"/>
      <c r="P14" s="49">
        <v>747.17590909090904</v>
      </c>
      <c r="Q14" s="49">
        <v>2610.4821109259447</v>
      </c>
      <c r="R14" s="124">
        <f>'Jadual 2.1 (2)'!R14+'Jadual 3.1 (2)'!R14</f>
        <v>2276.1964444444443</v>
      </c>
      <c r="S14" s="21"/>
      <c r="T14" s="139"/>
    </row>
    <row r="15" spans="2:33" s="10" customFormat="1" ht="15" customHeight="1" x14ac:dyDescent="0.25">
      <c r="C15" s="163" t="s">
        <v>21</v>
      </c>
      <c r="D15" s="170" t="s">
        <v>268</v>
      </c>
      <c r="F15" s="20">
        <v>72.3</v>
      </c>
      <c r="G15" s="153"/>
      <c r="H15" s="49">
        <v>89</v>
      </c>
      <c r="I15" s="49">
        <v>50</v>
      </c>
      <c r="J15" s="49">
        <f>'Jadual 2.1 (2)'!J15+'Jadual 3.1 (2)'!J15</f>
        <v>476</v>
      </c>
      <c r="K15" s="49"/>
      <c r="L15" s="49">
        <v>176</v>
      </c>
      <c r="M15" s="49">
        <v>100</v>
      </c>
      <c r="N15" s="49">
        <f>'Jadual 2.1 (2)'!N15+'Jadual 3.1 (2)'!N15</f>
        <v>1125</v>
      </c>
      <c r="O15" s="49"/>
      <c r="P15" s="49">
        <v>1579.7243509400244</v>
      </c>
      <c r="Q15" s="49">
        <v>992.47552103936312</v>
      </c>
      <c r="R15" s="124">
        <f>'Jadual 2.1 (2)'!R15+'Jadual 3.1 (2)'!R15</f>
        <v>7684.4220000000005</v>
      </c>
      <c r="S15" s="21"/>
      <c r="T15" s="139"/>
    </row>
    <row r="16" spans="2:33" s="10" customFormat="1" ht="15" customHeight="1" x14ac:dyDescent="0.25">
      <c r="C16" s="163" t="s">
        <v>20</v>
      </c>
      <c r="D16" s="170" t="s">
        <v>269</v>
      </c>
      <c r="F16" s="20">
        <v>135.19999999999999</v>
      </c>
      <c r="G16" s="153"/>
      <c r="H16" s="49">
        <v>271</v>
      </c>
      <c r="I16" s="49">
        <v>76</v>
      </c>
      <c r="J16" s="49">
        <f>'Jadual 2.1 (2)'!J16+'Jadual 3.1 (2)'!J16</f>
        <v>444</v>
      </c>
      <c r="K16" s="49"/>
      <c r="L16" s="49">
        <v>601</v>
      </c>
      <c r="M16" s="49">
        <v>152</v>
      </c>
      <c r="N16" s="49">
        <f>'Jadual 2.1 (2)'!N16+'Jadual 3.1 (2)'!N16</f>
        <v>1420</v>
      </c>
      <c r="O16" s="49"/>
      <c r="P16" s="49">
        <v>6374.1952820258293</v>
      </c>
      <c r="Q16" s="49">
        <v>1514.9254789915967</v>
      </c>
      <c r="R16" s="124">
        <f>'Jadual 2.1 (2)'!R16+'Jadual 3.1 (2)'!R16</f>
        <v>10439.283825396826</v>
      </c>
      <c r="S16" s="21"/>
      <c r="T16" s="139"/>
    </row>
    <row r="17" spans="2:23" s="10" customFormat="1" ht="15" customHeight="1" x14ac:dyDescent="0.25">
      <c r="C17" s="163" t="s">
        <v>23</v>
      </c>
      <c r="D17" s="170" t="s">
        <v>270</v>
      </c>
      <c r="F17" s="20">
        <v>49.2</v>
      </c>
      <c r="G17" s="153"/>
      <c r="H17" s="49">
        <v>80</v>
      </c>
      <c r="I17" s="49">
        <v>198</v>
      </c>
      <c r="J17" s="49">
        <f>'Jadual 2.1 (2)'!J17+'Jadual 3.1 (2)'!J17</f>
        <v>206</v>
      </c>
      <c r="K17" s="21"/>
      <c r="L17" s="49">
        <v>145</v>
      </c>
      <c r="M17" s="49">
        <v>349</v>
      </c>
      <c r="N17" s="49">
        <f>'Jadual 2.1 (2)'!N17+'Jadual 3.1 (2)'!N17</f>
        <v>419</v>
      </c>
      <c r="O17" s="21"/>
      <c r="P17" s="49">
        <v>1103.7627166666668</v>
      </c>
      <c r="Q17" s="49">
        <v>2465.7744441176478</v>
      </c>
      <c r="R17" s="124">
        <f>'Jadual 2.1 (2)'!R17+'Jadual 3.1 (2)'!R17</f>
        <v>6032.4153333333343</v>
      </c>
      <c r="S17" s="21"/>
      <c r="T17" s="139"/>
    </row>
    <row r="18" spans="2:23" s="10" customFormat="1" ht="15" customHeight="1" x14ac:dyDescent="0.25">
      <c r="C18" s="163" t="s">
        <v>24</v>
      </c>
      <c r="D18" s="170" t="s">
        <v>271</v>
      </c>
      <c r="F18" s="20">
        <v>712.7</v>
      </c>
      <c r="G18" s="153"/>
      <c r="H18" s="49">
        <v>1679</v>
      </c>
      <c r="I18" s="49">
        <v>2165</v>
      </c>
      <c r="J18" s="49">
        <f>'Jadual 2.1 (2)'!J18+'Jadual 3.1 (2)'!J18</f>
        <v>2601</v>
      </c>
      <c r="K18" s="49"/>
      <c r="L18" s="49">
        <v>3579</v>
      </c>
      <c r="M18" s="49">
        <v>5163.25</v>
      </c>
      <c r="N18" s="49">
        <f>'Jadual 2.1 (2)'!N18+'Jadual 3.1 (2)'!N18</f>
        <v>7480</v>
      </c>
      <c r="O18" s="49"/>
      <c r="P18" s="49">
        <v>46305.268353733169</v>
      </c>
      <c r="Q18" s="49">
        <v>56099.67841790805</v>
      </c>
      <c r="R18" s="124">
        <f>'Jadual 2.1 (2)'!R18+'Jadual 3.1 (2)'!R18</f>
        <v>71826.371063492057</v>
      </c>
      <c r="S18" s="21"/>
      <c r="T18" s="139"/>
    </row>
    <row r="19" spans="2:23" s="10" customFormat="1" ht="15" customHeight="1" x14ac:dyDescent="0.25">
      <c r="C19" s="163" t="s">
        <v>19</v>
      </c>
      <c r="D19" s="170" t="s">
        <v>272</v>
      </c>
      <c r="F19" s="20">
        <v>90.6</v>
      </c>
      <c r="G19" s="153"/>
      <c r="H19" s="49">
        <v>42</v>
      </c>
      <c r="I19" s="49">
        <v>361</v>
      </c>
      <c r="J19" s="49">
        <f>'Jadual 2.1 (2)'!J19+'Jadual 3.1 (2)'!J19</f>
        <v>504</v>
      </c>
      <c r="K19" s="49"/>
      <c r="L19" s="49">
        <v>77</v>
      </c>
      <c r="M19" s="49">
        <v>956</v>
      </c>
      <c r="N19" s="49">
        <f>'Jadual 2.1 (2)'!N19+'Jadual 3.1 (2)'!N19</f>
        <v>1658</v>
      </c>
      <c r="O19" s="49"/>
      <c r="P19" s="49">
        <v>1159.3415542857142</v>
      </c>
      <c r="Q19" s="49">
        <v>6046.507448278755</v>
      </c>
      <c r="R19" s="124">
        <f>'Jadual 2.1 (2)'!R19+'Jadual 3.1 (2)'!R19</f>
        <v>13336.303</v>
      </c>
      <c r="S19" s="21"/>
      <c r="T19" s="139"/>
    </row>
    <row r="20" spans="2:23" s="10" customFormat="1" ht="15" customHeight="1" x14ac:dyDescent="0.25">
      <c r="C20" s="163" t="s">
        <v>22</v>
      </c>
      <c r="D20" s="170" t="s">
        <v>267</v>
      </c>
      <c r="F20" s="20">
        <v>131.30000000000001</v>
      </c>
      <c r="G20" s="153"/>
      <c r="H20" s="49">
        <v>180</v>
      </c>
      <c r="I20" s="49">
        <v>368</v>
      </c>
      <c r="J20" s="49">
        <f>'Jadual 2.1 (2)'!J20+'Jadual 3.1 (2)'!J20</f>
        <v>422</v>
      </c>
      <c r="K20" s="49"/>
      <c r="L20" s="49">
        <v>408</v>
      </c>
      <c r="M20" s="49">
        <v>927.2</v>
      </c>
      <c r="N20" s="49">
        <f>'Jadual 2.1 (2)'!N20+'Jadual 3.1 (2)'!N20</f>
        <v>1326</v>
      </c>
      <c r="O20" s="49"/>
      <c r="P20" s="49">
        <v>4238.708658333333</v>
      </c>
      <c r="Q20" s="49">
        <v>8720.9553177416965</v>
      </c>
      <c r="R20" s="124">
        <f>'Jadual 2.1 (2)'!R20+'Jadual 3.1 (2)'!R20</f>
        <v>8758.4666666666672</v>
      </c>
      <c r="S20" s="21"/>
      <c r="T20" s="139"/>
    </row>
    <row r="21" spans="2:23" s="10" customFormat="1" ht="7.5" customHeight="1" x14ac:dyDescent="0.25">
      <c r="D21" s="170"/>
      <c r="F21" s="20"/>
      <c r="G21" s="153"/>
      <c r="H21" s="21"/>
      <c r="I21" s="21"/>
      <c r="J21" s="49"/>
      <c r="K21" s="21"/>
      <c r="L21" s="21"/>
      <c r="M21" s="21"/>
      <c r="N21" s="49"/>
      <c r="O21" s="21"/>
      <c r="P21" s="21"/>
      <c r="Q21" s="21"/>
      <c r="R21" s="124"/>
      <c r="S21" s="21"/>
      <c r="T21" s="138"/>
      <c r="U21" s="139"/>
    </row>
    <row r="22" spans="2:23" s="10" customFormat="1" ht="15" customHeight="1" x14ac:dyDescent="0.25">
      <c r="B22" s="7"/>
      <c r="C22" s="159" t="s">
        <v>25</v>
      </c>
      <c r="D22" s="175">
        <v>6</v>
      </c>
      <c r="E22" s="48"/>
      <c r="F22" s="90">
        <v>1668.2</v>
      </c>
      <c r="G22" s="151"/>
      <c r="H22" s="90">
        <v>2898</v>
      </c>
      <c r="I22" s="90">
        <v>4291</v>
      </c>
      <c r="J22" s="131">
        <f>SUM(J23:J33)</f>
        <v>4688</v>
      </c>
      <c r="K22" s="90"/>
      <c r="L22" s="90">
        <v>7292</v>
      </c>
      <c r="M22" s="90">
        <v>10838.088806366048</v>
      </c>
      <c r="N22" s="131">
        <f>'Jadual 2.1 (2)'!N22+'Jadual 3.1 (2)'!N22</f>
        <v>13272</v>
      </c>
      <c r="O22" s="90"/>
      <c r="P22" s="90">
        <v>83177.109192984877</v>
      </c>
      <c r="Q22" s="90">
        <v>112364.20966803835</v>
      </c>
      <c r="R22" s="131">
        <f>'Jadual 2.1 (2)'!R22+'Jadual 3.1 (2)'!R22</f>
        <v>124996.80109037843</v>
      </c>
      <c r="S22" s="90"/>
      <c r="T22" s="138"/>
    </row>
    <row r="23" spans="2:23" s="10" customFormat="1" ht="15" customHeight="1" x14ac:dyDescent="0.25">
      <c r="C23" s="163" t="s">
        <v>26</v>
      </c>
      <c r="D23" s="170" t="s">
        <v>273</v>
      </c>
      <c r="F23" s="20">
        <v>121.2</v>
      </c>
      <c r="G23" s="153"/>
      <c r="H23" s="49">
        <v>200</v>
      </c>
      <c r="I23" s="49">
        <v>165</v>
      </c>
      <c r="J23" s="49">
        <f>'Jadual 2.1 (2)'!J23+'Jadual 3.1 (2)'!J23</f>
        <v>178</v>
      </c>
      <c r="K23" s="49"/>
      <c r="L23" s="49">
        <v>529</v>
      </c>
      <c r="M23" s="49">
        <v>446</v>
      </c>
      <c r="N23" s="49">
        <f>'Jadual 2.1 (2)'!N23+'Jadual 3.1 (2)'!N23</f>
        <v>398</v>
      </c>
      <c r="O23" s="49"/>
      <c r="P23" s="49">
        <v>3508.3208333333332</v>
      </c>
      <c r="Q23" s="49">
        <v>3369.578912195122</v>
      </c>
      <c r="R23" s="124">
        <f>'Jadual 2.1 (2)'!R23+'Jadual 3.1 (2)'!R23</f>
        <v>4624.5309999999999</v>
      </c>
      <c r="S23" s="21"/>
      <c r="T23" s="138"/>
    </row>
    <row r="24" spans="2:23" s="10" customFormat="1" ht="15" customHeight="1" x14ac:dyDescent="0.25">
      <c r="C24" s="163" t="s">
        <v>126</v>
      </c>
      <c r="D24" s="170" t="s">
        <v>275</v>
      </c>
      <c r="F24" s="20">
        <v>44.5</v>
      </c>
      <c r="G24" s="153"/>
      <c r="H24" s="49">
        <v>55</v>
      </c>
      <c r="I24" s="49">
        <v>104</v>
      </c>
      <c r="J24" s="49">
        <f>'Jadual 2.1 (2)'!J24+'Jadual 3.1 (2)'!J24</f>
        <v>130</v>
      </c>
      <c r="K24" s="49"/>
      <c r="L24" s="49">
        <v>104</v>
      </c>
      <c r="M24" s="49">
        <v>281</v>
      </c>
      <c r="N24" s="49">
        <f>'Jadual 2.1 (2)'!N24+'Jadual 3.1 (2)'!N24</f>
        <v>392</v>
      </c>
      <c r="O24" s="49"/>
      <c r="P24" s="49">
        <v>1187.7739346209523</v>
      </c>
      <c r="Q24" s="49">
        <v>1427.8620760000001</v>
      </c>
      <c r="R24" s="124">
        <f>'Jadual 2.1 (2)'!R24+'Jadual 3.1 (2)'!R24</f>
        <v>2859.1006666666667</v>
      </c>
      <c r="S24" s="21"/>
      <c r="T24" s="138"/>
    </row>
    <row r="25" spans="2:23" s="10" customFormat="1" ht="15" customHeight="1" x14ac:dyDescent="0.25">
      <c r="C25" s="163" t="s">
        <v>34</v>
      </c>
      <c r="D25" s="170" t="s">
        <v>276</v>
      </c>
      <c r="F25" s="20">
        <v>100</v>
      </c>
      <c r="G25" s="153"/>
      <c r="H25" s="49">
        <v>128</v>
      </c>
      <c r="I25" s="49">
        <v>171</v>
      </c>
      <c r="J25" s="49">
        <f>'Jadual 2.1 (2)'!J25+'Jadual 3.1 (2)'!J25</f>
        <v>241</v>
      </c>
      <c r="K25" s="49"/>
      <c r="L25" s="49">
        <v>274</v>
      </c>
      <c r="M25" s="49">
        <v>220.31034482758622</v>
      </c>
      <c r="N25" s="49">
        <f>'Jadual 2.1 (2)'!N25+'Jadual 3.1 (2)'!N25</f>
        <v>532</v>
      </c>
      <c r="O25" s="49"/>
      <c r="P25" s="49">
        <v>3764.1273085601615</v>
      </c>
      <c r="Q25" s="49">
        <v>4226.733416666666</v>
      </c>
      <c r="R25" s="124">
        <f>'Jadual 2.1 (2)'!R25+'Jadual 3.1 (2)'!R25</f>
        <v>4568.2951333333331</v>
      </c>
      <c r="S25" s="21"/>
      <c r="T25" s="138"/>
    </row>
    <row r="26" spans="2:23" s="10" customFormat="1" ht="15" customHeight="1" x14ac:dyDescent="0.25">
      <c r="C26" s="163" t="s">
        <v>28</v>
      </c>
      <c r="D26" s="170" t="s">
        <v>277</v>
      </c>
      <c r="F26" s="20">
        <v>571.29999999999995</v>
      </c>
      <c r="G26" s="153"/>
      <c r="H26" s="49">
        <v>879</v>
      </c>
      <c r="I26" s="49">
        <v>1775</v>
      </c>
      <c r="J26" s="49">
        <f>'Jadual 2.1 (2)'!J26+'Jadual 3.1 (2)'!J26</f>
        <v>1890</v>
      </c>
      <c r="K26" s="49"/>
      <c r="L26" s="49">
        <v>2393</v>
      </c>
      <c r="M26" s="49">
        <v>4350.2384615384617</v>
      </c>
      <c r="N26" s="49">
        <f>'Jadual 2.1 (2)'!N26+'Jadual 3.1 (2)'!N26</f>
        <v>5240</v>
      </c>
      <c r="O26" s="49"/>
      <c r="P26" s="49">
        <v>32040.097297371703</v>
      </c>
      <c r="Q26" s="49">
        <v>54823.635389608433</v>
      </c>
      <c r="R26" s="124">
        <f>'Jadual 2.1 (2)'!R26+'Jadual 3.1 (2)'!R26</f>
        <v>56978.336783884915</v>
      </c>
      <c r="S26" s="21"/>
      <c r="T26" s="138"/>
    </row>
    <row r="27" spans="2:23" s="10" customFormat="1" ht="15" customHeight="1" x14ac:dyDescent="0.25">
      <c r="C27" s="163" t="s">
        <v>32</v>
      </c>
      <c r="D27" s="170" t="s">
        <v>278</v>
      </c>
      <c r="F27" s="20">
        <v>102.2</v>
      </c>
      <c r="G27" s="153"/>
      <c r="H27" s="49">
        <v>142</v>
      </c>
      <c r="I27" s="49">
        <v>252</v>
      </c>
      <c r="J27" s="49">
        <f>'Jadual 2.1 (2)'!J27+'Jadual 3.1 (2)'!J27</f>
        <v>110</v>
      </c>
      <c r="K27" s="49"/>
      <c r="L27" s="49">
        <v>394</v>
      </c>
      <c r="M27" s="49">
        <v>603</v>
      </c>
      <c r="N27" s="49">
        <f>'Jadual 2.1 (2)'!N27+'Jadual 3.1 (2)'!N27</f>
        <v>319</v>
      </c>
      <c r="O27" s="49"/>
      <c r="P27" s="49">
        <v>2521.8537614000002</v>
      </c>
      <c r="Q27" s="49">
        <v>5056.3646321841288</v>
      </c>
      <c r="R27" s="124">
        <f>'Jadual 2.1 (2)'!R27+'Jadual 3.1 (2)'!R27</f>
        <v>3706.5010000000002</v>
      </c>
      <c r="S27" s="21"/>
      <c r="T27" s="138"/>
    </row>
    <row r="28" spans="2:23" s="10" customFormat="1" ht="15" customHeight="1" x14ac:dyDescent="0.25">
      <c r="C28" s="163" t="s">
        <v>31</v>
      </c>
      <c r="D28" s="170" t="s">
        <v>280</v>
      </c>
      <c r="F28" s="20">
        <v>128</v>
      </c>
      <c r="G28" s="153"/>
      <c r="H28" s="49">
        <v>180</v>
      </c>
      <c r="I28" s="49">
        <v>101</v>
      </c>
      <c r="J28" s="49">
        <f>'Jadual 2.1 (2)'!J28+'Jadual 3.1 (2)'!J28</f>
        <v>227</v>
      </c>
      <c r="K28" s="21"/>
      <c r="L28" s="49">
        <v>500</v>
      </c>
      <c r="M28" s="49">
        <v>276</v>
      </c>
      <c r="N28" s="49">
        <f>'Jadual 2.1 (2)'!N28+'Jadual 3.1 (2)'!N28</f>
        <v>718</v>
      </c>
      <c r="O28" s="21"/>
      <c r="P28" s="49">
        <v>7287.3091115273246</v>
      </c>
      <c r="Q28" s="49">
        <v>3713.8331138928916</v>
      </c>
      <c r="R28" s="124">
        <f>'Jadual 2.1 (2)'!R28+'Jadual 3.1 (2)'!R28</f>
        <v>5688.8746363636365</v>
      </c>
      <c r="S28" s="21"/>
      <c r="T28" s="138"/>
    </row>
    <row r="29" spans="2:23" s="10" customFormat="1" ht="15" customHeight="1" x14ac:dyDescent="0.25">
      <c r="C29" s="163" t="s">
        <v>30</v>
      </c>
      <c r="D29" s="171" t="s">
        <v>281</v>
      </c>
      <c r="F29" s="20">
        <v>100.1</v>
      </c>
      <c r="G29" s="153"/>
      <c r="H29" s="49">
        <v>140</v>
      </c>
      <c r="I29" s="49">
        <v>141</v>
      </c>
      <c r="J29" s="49">
        <f>'Jadual 2.1 (2)'!J29+'Jadual 3.1 (2)'!J29</f>
        <v>100</v>
      </c>
      <c r="K29" s="49"/>
      <c r="L29" s="49">
        <v>351</v>
      </c>
      <c r="M29" s="49">
        <v>396.5</v>
      </c>
      <c r="N29" s="49">
        <f>'Jadual 2.1 (2)'!N29+'Jadual 3.1 (2)'!N29</f>
        <v>300</v>
      </c>
      <c r="O29" s="49"/>
      <c r="P29" s="49">
        <v>3123.28944</v>
      </c>
      <c r="Q29" s="49">
        <v>2884.8022499999997</v>
      </c>
      <c r="R29" s="124">
        <f>'Jadual 2.1 (2)'!R29+'Jadual 3.1 (2)'!R29</f>
        <v>3027.6</v>
      </c>
      <c r="S29" s="21"/>
      <c r="T29" s="138"/>
      <c r="W29" s="78"/>
    </row>
    <row r="30" spans="2:23" s="10" customFormat="1" ht="15" customHeight="1" x14ac:dyDescent="0.25">
      <c r="C30" s="163" t="s">
        <v>29</v>
      </c>
      <c r="D30" s="174" t="s">
        <v>283</v>
      </c>
      <c r="F30" s="20">
        <v>177.9</v>
      </c>
      <c r="G30" s="153"/>
      <c r="H30" s="49">
        <v>546</v>
      </c>
      <c r="I30" s="49">
        <v>623</v>
      </c>
      <c r="J30" s="49">
        <f>'Jadual 2.1 (2)'!J30+'Jadual 3.1 (2)'!J30</f>
        <v>537</v>
      </c>
      <c r="K30" s="49"/>
      <c r="L30" s="49">
        <v>1189</v>
      </c>
      <c r="M30" s="49">
        <v>1541</v>
      </c>
      <c r="N30" s="49">
        <f>'Jadual 2.1 (2)'!N30+'Jadual 3.1 (2)'!N30</f>
        <v>1834</v>
      </c>
      <c r="O30" s="49"/>
      <c r="P30" s="49">
        <v>14065.107731050688</v>
      </c>
      <c r="Q30" s="49">
        <v>17054.876823323491</v>
      </c>
      <c r="R30" s="124">
        <f>'Jadual 2.1 (2)'!R30+'Jadual 3.1 (2)'!R30</f>
        <v>11936.328727272727</v>
      </c>
      <c r="S30" s="21"/>
      <c r="T30" s="138"/>
    </row>
    <row r="31" spans="2:23" s="10" customFormat="1" ht="15" customHeight="1" x14ac:dyDescent="0.25">
      <c r="C31" s="163" t="s">
        <v>84</v>
      </c>
      <c r="D31" s="174" t="s">
        <v>282</v>
      </c>
      <c r="F31" s="20">
        <v>102.9</v>
      </c>
      <c r="G31" s="153"/>
      <c r="H31" s="49">
        <v>221</v>
      </c>
      <c r="I31" s="49">
        <v>367</v>
      </c>
      <c r="J31" s="49">
        <f>'Jadual 2.1 (2)'!J31+'Jadual 3.1 (2)'!J31</f>
        <v>754</v>
      </c>
      <c r="K31" s="49"/>
      <c r="L31" s="49">
        <v>558</v>
      </c>
      <c r="M31" s="49">
        <v>1154</v>
      </c>
      <c r="N31" s="49">
        <f>'Jadual 2.1 (2)'!N31+'Jadual 3.1 (2)'!N31</f>
        <v>2135</v>
      </c>
      <c r="O31" s="49"/>
      <c r="P31" s="49">
        <v>6015.7040510477418</v>
      </c>
      <c r="Q31" s="49">
        <v>8041.9555627626669</v>
      </c>
      <c r="R31" s="124">
        <f>'Jadual 2.1 (2)'!R31+'Jadual 3.1 (2)'!R31</f>
        <v>19993.825428571428</v>
      </c>
      <c r="S31" s="21"/>
      <c r="T31" s="138"/>
    </row>
    <row r="32" spans="2:23" s="10" customFormat="1" ht="15" customHeight="1" x14ac:dyDescent="0.25">
      <c r="C32" s="163" t="s">
        <v>33</v>
      </c>
      <c r="D32" s="170" t="s">
        <v>279</v>
      </c>
      <c r="F32" s="20">
        <v>119.1</v>
      </c>
      <c r="G32" s="153"/>
      <c r="H32" s="49">
        <v>258</v>
      </c>
      <c r="I32" s="49">
        <v>427</v>
      </c>
      <c r="J32" s="49">
        <f>'Jadual 2.1 (2)'!J32+'Jadual 3.1 (2)'!J32</f>
        <v>285</v>
      </c>
      <c r="K32" s="49"/>
      <c r="L32" s="49">
        <v>691</v>
      </c>
      <c r="M32" s="49">
        <v>1115</v>
      </c>
      <c r="N32" s="49">
        <f>'Jadual 2.1 (2)'!N32+'Jadual 3.1 (2)'!N32</f>
        <v>581</v>
      </c>
      <c r="O32" s="49"/>
      <c r="P32" s="49">
        <v>6391.9846775149226</v>
      </c>
      <c r="Q32" s="49">
        <v>8414.7634219340671</v>
      </c>
      <c r="R32" s="124">
        <f>'Jadual 2.1 (2)'!R32+'Jadual 3.1 (2)'!R32</f>
        <v>7206.3360000000002</v>
      </c>
      <c r="S32" s="21"/>
      <c r="T32" s="138"/>
    </row>
    <row r="33" spans="2:20" s="10" customFormat="1" ht="15" customHeight="1" x14ac:dyDescent="0.25">
      <c r="C33" s="163" t="s">
        <v>27</v>
      </c>
      <c r="D33" s="170" t="s">
        <v>274</v>
      </c>
      <c r="F33" s="20">
        <v>101</v>
      </c>
      <c r="G33" s="153"/>
      <c r="H33" s="49">
        <v>149</v>
      </c>
      <c r="I33" s="49">
        <v>165</v>
      </c>
      <c r="J33" s="49">
        <f>'Jadual 2.1 (2)'!J33+'Jadual 3.1 (2)'!J33</f>
        <v>236</v>
      </c>
      <c r="K33" s="21"/>
      <c r="L33" s="49">
        <v>309</v>
      </c>
      <c r="M33" s="49">
        <v>455.04</v>
      </c>
      <c r="N33" s="49">
        <f>'Jadual 2.1 (2)'!N33+'Jadual 3.1 (2)'!N33</f>
        <v>823</v>
      </c>
      <c r="O33" s="21"/>
      <c r="P33" s="49">
        <v>3271.541046558058</v>
      </c>
      <c r="Q33" s="49">
        <v>3349.8040694708798</v>
      </c>
      <c r="R33" s="124">
        <f>'Jadual 2.1 (2)'!R33+'Jadual 3.1 (2)'!R33</f>
        <v>4407.0717142857147</v>
      </c>
      <c r="S33" s="21"/>
      <c r="T33" s="138"/>
    </row>
    <row r="34" spans="2:20" s="10" customFormat="1" ht="6" customHeight="1" x14ac:dyDescent="0.25">
      <c r="D34" s="174"/>
      <c r="F34" s="20"/>
      <c r="G34" s="153"/>
      <c r="H34" s="68"/>
      <c r="I34" s="68"/>
      <c r="J34" s="49"/>
      <c r="K34" s="21"/>
      <c r="L34" s="68"/>
      <c r="M34" s="68"/>
      <c r="N34" s="49"/>
      <c r="O34" s="21"/>
      <c r="P34" s="20"/>
      <c r="Q34" s="20"/>
      <c r="R34" s="124"/>
      <c r="S34" s="21"/>
      <c r="T34" s="138"/>
    </row>
    <row r="35" spans="2:20" s="10" customFormat="1" ht="15" customHeight="1" x14ac:dyDescent="0.25">
      <c r="B35" s="7"/>
      <c r="C35" s="159" t="s">
        <v>127</v>
      </c>
      <c r="D35" s="175">
        <v>7</v>
      </c>
      <c r="E35" s="48"/>
      <c r="F35" s="90">
        <v>1800.5</v>
      </c>
      <c r="G35" s="151"/>
      <c r="H35" s="90">
        <v>4342</v>
      </c>
      <c r="I35" s="90">
        <v>4680</v>
      </c>
      <c r="J35" s="131">
        <f>SUM(J36:J40)</f>
        <v>6832</v>
      </c>
      <c r="K35" s="90"/>
      <c r="L35" s="90">
        <v>10098</v>
      </c>
      <c r="M35" s="90">
        <v>11695.439723320158</v>
      </c>
      <c r="N35" s="131">
        <f>'Jadual 2.1 (2)'!N35+'Jadual 3.1 (2)'!N35</f>
        <v>27226</v>
      </c>
      <c r="O35" s="90"/>
      <c r="P35" s="90">
        <v>158746.15885242121</v>
      </c>
      <c r="Q35" s="90">
        <v>158754.61289329856</v>
      </c>
      <c r="R35" s="131">
        <f>'Jadual 2.1 (2)'!R35+'Jadual 3.1 (2)'!R35</f>
        <v>272301.03924643976</v>
      </c>
      <c r="S35" s="90"/>
      <c r="T35" s="138"/>
    </row>
    <row r="36" spans="2:20" s="10" customFormat="1" ht="15" customHeight="1" x14ac:dyDescent="0.25">
      <c r="B36" s="11"/>
      <c r="C36" s="287" t="s">
        <v>129</v>
      </c>
      <c r="D36" s="174" t="s">
        <v>285</v>
      </c>
      <c r="F36" s="92">
        <v>188.1</v>
      </c>
      <c r="G36" s="153"/>
      <c r="H36" s="49">
        <v>1281</v>
      </c>
      <c r="I36" s="49">
        <v>1396</v>
      </c>
      <c r="J36" s="49">
        <f>'Jadual 2.1 (2)'!J36+'Jadual 3.1 (2)'!J36</f>
        <v>2718</v>
      </c>
      <c r="K36" s="117"/>
      <c r="L36" s="49">
        <v>2835</v>
      </c>
      <c r="M36" s="49">
        <v>3728.25</v>
      </c>
      <c r="N36" s="49">
        <f>'Jadual 2.1 (2)'!N36+'Jadual 3.1 (2)'!N36</f>
        <v>10809</v>
      </c>
      <c r="O36" s="117"/>
      <c r="P36" s="49">
        <v>48023.222252580774</v>
      </c>
      <c r="Q36" s="49">
        <v>55167.904207686544</v>
      </c>
      <c r="R36" s="124">
        <f>'Jadual 2.1 (2)'!R36+'Jadual 3.1 (2)'!R36</f>
        <v>102584.53803901462</v>
      </c>
      <c r="S36" s="117"/>
      <c r="T36" s="138"/>
    </row>
    <row r="37" spans="2:20" s="10" customFormat="1" ht="15" customHeight="1" x14ac:dyDescent="0.25">
      <c r="B37" s="11"/>
      <c r="C37" s="287" t="s">
        <v>130</v>
      </c>
      <c r="D37" s="174" t="s">
        <v>286</v>
      </c>
      <c r="F37" s="92">
        <v>443.2</v>
      </c>
      <c r="G37" s="153"/>
      <c r="H37" s="49">
        <v>1157</v>
      </c>
      <c r="I37" s="49">
        <v>1284</v>
      </c>
      <c r="J37" s="49">
        <f>'Jadual 2.1 (2)'!J37+'Jadual 3.1 (2)'!J37</f>
        <v>1377</v>
      </c>
      <c r="K37" s="117"/>
      <c r="L37" s="49">
        <v>2586</v>
      </c>
      <c r="M37" s="49">
        <v>3190.3636363636365</v>
      </c>
      <c r="N37" s="49">
        <f>'Jadual 2.1 (2)'!N37+'Jadual 3.1 (2)'!N37</f>
        <v>6033</v>
      </c>
      <c r="O37" s="117"/>
      <c r="P37" s="49">
        <v>37621.047216259911</v>
      </c>
      <c r="Q37" s="49">
        <v>39675.069868457736</v>
      </c>
      <c r="R37" s="124">
        <f>'Jadual 2.1 (2)'!R37+'Jadual 3.1 (2)'!R37</f>
        <v>33386.47067746929</v>
      </c>
      <c r="S37" s="117"/>
      <c r="T37" s="138"/>
    </row>
    <row r="38" spans="2:20" s="10" customFormat="1" ht="15" customHeight="1" x14ac:dyDescent="0.25">
      <c r="B38" s="11"/>
      <c r="C38" s="287" t="s">
        <v>131</v>
      </c>
      <c r="D38" s="174" t="s">
        <v>287</v>
      </c>
      <c r="F38" s="92">
        <v>351</v>
      </c>
      <c r="G38" s="153"/>
      <c r="H38" s="49">
        <v>495</v>
      </c>
      <c r="I38" s="49">
        <v>495</v>
      </c>
      <c r="J38" s="49">
        <f>'Jadual 2.1 (2)'!J38+'Jadual 3.1 (2)'!J38</f>
        <v>578</v>
      </c>
      <c r="K38" s="117"/>
      <c r="L38" s="49">
        <v>1077</v>
      </c>
      <c r="M38" s="49">
        <v>1221</v>
      </c>
      <c r="N38" s="49">
        <f>'Jadual 2.1 (2)'!N38+'Jadual 3.1 (2)'!N38</f>
        <v>2671</v>
      </c>
      <c r="O38" s="117"/>
      <c r="P38" s="49">
        <v>11976.087891524572</v>
      </c>
      <c r="Q38" s="49">
        <v>10098.166147399999</v>
      </c>
      <c r="R38" s="124">
        <f>'Jadual 2.1 (2)'!R38+'Jadual 3.1 (2)'!R38</f>
        <v>8885.2265171712224</v>
      </c>
      <c r="S38" s="117"/>
      <c r="T38" s="138"/>
    </row>
    <row r="39" spans="2:20" s="10" customFormat="1" ht="15" customHeight="1" x14ac:dyDescent="0.25">
      <c r="B39" s="11"/>
      <c r="C39" s="287" t="s">
        <v>132</v>
      </c>
      <c r="D39" s="174" t="s">
        <v>288</v>
      </c>
      <c r="F39" s="92">
        <v>569.9</v>
      </c>
      <c r="G39" s="153"/>
      <c r="H39" s="21">
        <v>540</v>
      </c>
      <c r="I39" s="21">
        <v>725</v>
      </c>
      <c r="J39" s="21">
        <f>'Jadual 2.1 (2)'!J39+'Jadual 3.1 (2)'!J39</f>
        <v>1094</v>
      </c>
      <c r="K39" s="117"/>
      <c r="L39" s="21">
        <v>1370</v>
      </c>
      <c r="M39" s="21">
        <v>1526.8260869565217</v>
      </c>
      <c r="N39" s="21">
        <f>'Jadual 2.1 (2)'!N39+'Jadual 3.1 (2)'!N39</f>
        <v>3863</v>
      </c>
      <c r="O39" s="117"/>
      <c r="P39" s="21">
        <v>15522.629312231202</v>
      </c>
      <c r="Q39" s="21">
        <v>18120.167065349538</v>
      </c>
      <c r="R39" s="92">
        <f>'Jadual 2.1 (2)'!R39+'Jadual 3.1 (2)'!R39</f>
        <v>64993.234631621155</v>
      </c>
      <c r="S39" s="117"/>
      <c r="T39" s="138"/>
    </row>
    <row r="40" spans="2:20" s="10" customFormat="1" ht="15" customHeight="1" x14ac:dyDescent="0.25">
      <c r="B40" s="11"/>
      <c r="C40" s="287" t="s">
        <v>128</v>
      </c>
      <c r="D40" s="174" t="s">
        <v>284</v>
      </c>
      <c r="F40" s="92">
        <v>248.3</v>
      </c>
      <c r="G40" s="153"/>
      <c r="H40" s="21">
        <v>869</v>
      </c>
      <c r="I40" s="21">
        <v>780</v>
      </c>
      <c r="J40" s="21">
        <f>'Jadual 2.1 (2)'!J40+'Jadual 3.1 (2)'!J40</f>
        <v>1065</v>
      </c>
      <c r="K40" s="117"/>
      <c r="L40" s="21">
        <v>2230</v>
      </c>
      <c r="M40" s="21">
        <v>2029</v>
      </c>
      <c r="N40" s="21">
        <f>'Jadual 2.1 (2)'!N40+'Jadual 3.1 (2)'!N40</f>
        <v>3850</v>
      </c>
      <c r="O40" s="117"/>
      <c r="P40" s="21">
        <v>45603.172179824767</v>
      </c>
      <c r="Q40" s="21">
        <v>35693.305604404741</v>
      </c>
      <c r="R40" s="92">
        <f>'Jadual 2.1 (2)'!R40+'Jadual 3.1 (2)'!R40</f>
        <v>62451.569381163506</v>
      </c>
      <c r="S40" s="117"/>
      <c r="T40" s="138"/>
    </row>
    <row r="41" spans="2:20" ht="8.25" customHeight="1" thickBot="1" x14ac:dyDescent="0.25">
      <c r="B41" s="326"/>
      <c r="C41" s="326"/>
      <c r="D41" s="331"/>
      <c r="E41" s="326"/>
      <c r="F41" s="331"/>
      <c r="G41" s="321"/>
      <c r="H41" s="321"/>
      <c r="I41" s="321"/>
      <c r="J41" s="321"/>
      <c r="K41" s="321"/>
      <c r="L41" s="321"/>
      <c r="M41" s="321"/>
      <c r="N41" s="321"/>
      <c r="O41" s="321"/>
      <c r="P41" s="321"/>
      <c r="Q41" s="321"/>
      <c r="R41" s="321"/>
      <c r="S41" s="321"/>
      <c r="T41" s="138"/>
    </row>
    <row r="42" spans="2:20" x14ac:dyDescent="0.2">
      <c r="E42" s="146"/>
      <c r="F42" s="94"/>
    </row>
    <row r="43" spans="2:20" x14ac:dyDescent="0.2">
      <c r="B43" s="69" t="s">
        <v>105</v>
      </c>
      <c r="C43" s="69"/>
      <c r="E43" s="146"/>
      <c r="F43" s="94"/>
    </row>
    <row r="44" spans="2:20" x14ac:dyDescent="0.2">
      <c r="B44" s="70" t="s">
        <v>206</v>
      </c>
      <c r="C44" s="70"/>
      <c r="E44" s="146"/>
      <c r="F44" s="94"/>
    </row>
    <row r="45" spans="2:20" x14ac:dyDescent="0.2">
      <c r="B45" s="69"/>
      <c r="C45" s="69"/>
      <c r="E45" s="146"/>
      <c r="F45" s="94"/>
    </row>
    <row r="46" spans="2:20" x14ac:dyDescent="0.2">
      <c r="B46" s="69" t="s">
        <v>424</v>
      </c>
      <c r="C46" s="69"/>
      <c r="E46" s="146"/>
      <c r="F46" s="94"/>
    </row>
    <row r="47" spans="2:20" x14ac:dyDescent="0.2">
      <c r="B47" s="70" t="s">
        <v>425</v>
      </c>
      <c r="C47" s="70"/>
      <c r="E47" s="146"/>
      <c r="F47" s="94"/>
    </row>
    <row r="48" spans="2:20" x14ac:dyDescent="0.2">
      <c r="B48" s="69" t="s">
        <v>207</v>
      </c>
      <c r="C48" s="69"/>
      <c r="E48" s="146"/>
      <c r="F48" s="94"/>
    </row>
    <row r="49" spans="2:20" x14ac:dyDescent="0.2">
      <c r="B49" s="70" t="s">
        <v>208</v>
      </c>
      <c r="C49" s="70"/>
      <c r="E49" s="146"/>
      <c r="F49" s="94"/>
    </row>
    <row r="50" spans="2:20" s="10" customFormat="1" ht="6.75" customHeight="1" x14ac:dyDescent="0.25">
      <c r="D50" s="174"/>
      <c r="F50" s="19"/>
      <c r="G50" s="153"/>
      <c r="H50" s="68"/>
      <c r="I50" s="68"/>
      <c r="J50" s="49"/>
      <c r="K50" s="49"/>
      <c r="L50" s="20"/>
      <c r="M50" s="20"/>
      <c r="N50" s="49">
        <f>'Jadual 2.1 (2)'!N50+'Jadual 3.1 (2)'!N51</f>
        <v>0</v>
      </c>
      <c r="O50" s="49"/>
      <c r="P50" s="176"/>
      <c r="Q50" s="176"/>
      <c r="R50" s="193">
        <f>'Jadual 2.1 (2)'!R50+'Jadual 3.1 (2)'!R51</f>
        <v>0</v>
      </c>
      <c r="S50" s="21"/>
      <c r="T50" s="138"/>
    </row>
    <row r="51" spans="2:20" s="10" customFormat="1" ht="6.75" customHeight="1" x14ac:dyDescent="0.25">
      <c r="D51" s="174"/>
      <c r="E51" s="23"/>
      <c r="F51" s="153"/>
      <c r="G51" s="21"/>
      <c r="H51" s="21"/>
      <c r="I51" s="91"/>
      <c r="J51" s="21"/>
      <c r="K51" s="21"/>
      <c r="L51" s="21"/>
      <c r="M51" s="91"/>
      <c r="N51" s="49"/>
      <c r="O51" s="21"/>
      <c r="P51" s="23"/>
      <c r="Q51" s="176"/>
      <c r="R51" s="193"/>
      <c r="S51" s="138"/>
      <c r="T51" s="139"/>
    </row>
  </sheetData>
  <sheetProtection algorithmName="SHA-512" hashValue="6lcr+rGcjeqV7Wx2riifBviv4Nao5u3y1vuhzDqwaHUs5Bzvk+oieGEOrPOJSt22A51FLXKjxWwuiMA1ccIiCA==" saltValue="+bZMo7ha/mH+MVhsXxVtXw==" spinCount="100000" sheet="1" objects="1" scenarios="1"/>
  <mergeCells count="5">
    <mergeCell ref="B1:S1"/>
    <mergeCell ref="B2:S2"/>
    <mergeCell ref="H4:J4"/>
    <mergeCell ref="L4:N4"/>
    <mergeCell ref="P4:R4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65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N34"/>
  <sheetViews>
    <sheetView view="pageBreakPreview" topLeftCell="A2" zoomScaleNormal="100" zoomScaleSheetLayoutView="100" workbookViewId="0">
      <selection activeCell="E13" sqref="E13"/>
    </sheetView>
  </sheetViews>
  <sheetFormatPr defaultColWidth="9.42578125" defaultRowHeight="12.75" x14ac:dyDescent="0.2"/>
  <cols>
    <col min="1" max="1" width="6.5703125" style="1" customWidth="1"/>
    <col min="2" max="2" width="1.42578125" style="1" customWidth="1"/>
    <col min="3" max="3" width="26.42578125" style="1" customWidth="1"/>
    <col min="4" max="4" width="1.42578125" style="1" customWidth="1"/>
    <col min="5" max="5" width="29.42578125" style="1" customWidth="1"/>
    <col min="6" max="6" width="2" style="1" customWidth="1"/>
    <col min="7" max="7" width="29.5703125" style="1" customWidth="1"/>
    <col min="8" max="8" width="2.42578125" style="1" customWidth="1"/>
    <col min="9" max="9" width="30.42578125" style="1" customWidth="1"/>
    <col min="10" max="10" width="2" style="1" customWidth="1"/>
    <col min="11" max="11" width="27.5703125" style="1" customWidth="1"/>
    <col min="12" max="12" width="1.5703125" style="1" customWidth="1"/>
    <col min="13" max="13" width="21.42578125" style="1" customWidth="1"/>
    <col min="14" max="16384" width="9.42578125" style="1"/>
  </cols>
  <sheetData>
    <row r="1" spans="2:14" ht="55.35" customHeight="1" x14ac:dyDescent="0.2"/>
    <row r="2" spans="2:14" ht="15" customHeight="1" x14ac:dyDescent="0.2">
      <c r="B2" s="78"/>
      <c r="C2" s="336" t="s">
        <v>100</v>
      </c>
      <c r="D2" s="336"/>
      <c r="E2" s="336"/>
      <c r="F2" s="336"/>
      <c r="G2" s="336"/>
      <c r="H2" s="336"/>
      <c r="I2" s="336"/>
      <c r="J2" s="336"/>
      <c r="K2" s="336"/>
      <c r="L2" s="78"/>
      <c r="M2" s="78"/>
    </row>
    <row r="3" spans="2:14" ht="15" customHeight="1" x14ac:dyDescent="0.2">
      <c r="B3" s="79"/>
      <c r="C3" s="345" t="s">
        <v>103</v>
      </c>
      <c r="D3" s="345"/>
      <c r="E3" s="345"/>
      <c r="F3" s="345"/>
      <c r="G3" s="345"/>
      <c r="H3" s="345"/>
      <c r="I3" s="345"/>
      <c r="J3" s="345"/>
      <c r="K3" s="345"/>
      <c r="L3" s="79"/>
      <c r="M3" s="79"/>
    </row>
    <row r="4" spans="2:14" ht="13.5" thickBot="1" x14ac:dyDescent="0.25">
      <c r="B4" s="2"/>
      <c r="C4" s="2"/>
      <c r="D4" s="2"/>
      <c r="E4" s="3"/>
      <c r="F4" s="3"/>
      <c r="G4" s="3"/>
      <c r="H4" s="3"/>
      <c r="I4" s="3"/>
      <c r="J4" s="3"/>
      <c r="K4" s="4"/>
      <c r="L4" s="4"/>
      <c r="M4" s="4"/>
    </row>
    <row r="5" spans="2:14" s="5" customFormat="1" ht="25.5" customHeight="1" x14ac:dyDescent="0.25">
      <c r="B5" s="71"/>
      <c r="C5" s="347" t="s">
        <v>73</v>
      </c>
      <c r="D5" s="71"/>
      <c r="E5" s="349" t="s">
        <v>104</v>
      </c>
      <c r="F5" s="350"/>
      <c r="G5" s="350"/>
      <c r="H5" s="350"/>
      <c r="I5" s="350"/>
      <c r="J5" s="350"/>
      <c r="K5" s="350"/>
      <c r="L5" s="72"/>
      <c r="M5" s="15" t="s">
        <v>74</v>
      </c>
    </row>
    <row r="6" spans="2:14" s="5" customFormat="1" ht="13.5" thickBot="1" x14ac:dyDescent="0.3">
      <c r="B6" s="71"/>
      <c r="C6" s="348"/>
      <c r="D6" s="71"/>
      <c r="E6" s="351"/>
      <c r="F6" s="351"/>
      <c r="G6" s="351"/>
      <c r="H6" s="351"/>
      <c r="I6" s="351"/>
      <c r="J6" s="351"/>
      <c r="K6" s="351"/>
      <c r="L6" s="72"/>
      <c r="M6" s="16" t="s">
        <v>76</v>
      </c>
    </row>
    <row r="7" spans="2:14" s="5" customFormat="1" x14ac:dyDescent="0.25">
      <c r="B7" s="73"/>
      <c r="C7" s="73"/>
      <c r="D7" s="71"/>
      <c r="E7" s="80" t="s">
        <v>68</v>
      </c>
      <c r="F7" s="80"/>
      <c r="G7" s="80" t="s">
        <v>69</v>
      </c>
      <c r="H7" s="80"/>
      <c r="I7" s="82" t="s">
        <v>71</v>
      </c>
      <c r="J7" s="80"/>
      <c r="K7" s="80" t="s">
        <v>70</v>
      </c>
      <c r="L7" s="71"/>
      <c r="M7" s="16" t="s">
        <v>75</v>
      </c>
    </row>
    <row r="8" spans="2:14" s="17" customFormat="1" x14ac:dyDescent="0.25">
      <c r="B8" s="73"/>
      <c r="C8" s="74"/>
      <c r="D8" s="73"/>
      <c r="E8" s="81" t="s">
        <v>62</v>
      </c>
      <c r="F8" s="81"/>
      <c r="G8" s="81" t="s">
        <v>63</v>
      </c>
      <c r="H8" s="81"/>
      <c r="I8" s="83" t="s">
        <v>65</v>
      </c>
      <c r="J8" s="81"/>
      <c r="K8" s="81" t="s">
        <v>64</v>
      </c>
      <c r="L8" s="73"/>
      <c r="M8" s="16"/>
    </row>
    <row r="9" spans="2:14" s="43" customFormat="1" ht="28.5" customHeight="1" thickBot="1" x14ac:dyDescent="0.3">
      <c r="B9" s="77"/>
      <c r="C9" s="77"/>
      <c r="D9" s="77"/>
      <c r="E9" s="84" t="s">
        <v>80</v>
      </c>
      <c r="F9" s="86"/>
      <c r="G9" s="84" t="s">
        <v>80</v>
      </c>
      <c r="H9" s="86"/>
      <c r="I9" s="84" t="s">
        <v>80</v>
      </c>
      <c r="J9" s="86"/>
      <c r="K9" s="84" t="s">
        <v>80</v>
      </c>
      <c r="L9" s="77"/>
      <c r="M9" s="14" t="s">
        <v>72</v>
      </c>
    </row>
    <row r="10" spans="2:14" s="5" customFormat="1" ht="20.25" hidden="1" customHeight="1" x14ac:dyDescent="0.25">
      <c r="B10" s="13"/>
      <c r="C10" s="29" t="s">
        <v>60</v>
      </c>
      <c r="D10" s="32"/>
      <c r="E10" s="31"/>
      <c r="F10" s="32"/>
      <c r="G10" s="32"/>
      <c r="H10" s="32"/>
      <c r="I10" s="32"/>
      <c r="J10" s="32"/>
      <c r="K10" s="32"/>
      <c r="L10" s="32"/>
      <c r="M10" s="32"/>
    </row>
    <row r="11" spans="2:14" s="5" customFormat="1" ht="15.75" customHeight="1" x14ac:dyDescent="0.25">
      <c r="B11" s="7"/>
      <c r="C11" s="7" t="s">
        <v>44</v>
      </c>
      <c r="D11" s="33"/>
      <c r="E11" s="51" t="e">
        <f>('Jadual 2.1 (3)'!#REF!/'Jadual 2.1 (3)'!#REF!)*100</f>
        <v>#REF!</v>
      </c>
      <c r="F11" s="52"/>
      <c r="G11" s="51" t="e">
        <f>('Jadual 2.1 (3)'!#REF!/'Jadual 2.1 (3)'!#REF!)*100</f>
        <v>#REF!</v>
      </c>
      <c r="H11" s="52"/>
      <c r="I11" s="51" t="e">
        <f>('Jadual 2.1 (3)'!#REF!/'Jadual 2.1 (3)'!#REF!)*100</f>
        <v>#REF!</v>
      </c>
      <c r="J11" s="52"/>
      <c r="K11" s="51" t="e">
        <f>('Jadual 2.1 (3)'!#REF!/'Jadual 2.1 (3)'!#REF!)*100</f>
        <v>#REF!</v>
      </c>
      <c r="L11" s="34"/>
      <c r="M11" s="18" t="e">
        <f>E11+G11+I11+K11</f>
        <v>#REF!</v>
      </c>
      <c r="N11" s="40"/>
    </row>
    <row r="12" spans="2:14" s="5" customFormat="1" ht="13.35" customHeight="1" x14ac:dyDescent="0.25">
      <c r="C12" s="10" t="s">
        <v>48</v>
      </c>
      <c r="D12" s="39"/>
      <c r="E12" s="19" t="e">
        <f>('Jadual 2.1 (3)'!#REF!/'Jadual 2.1 (3)'!#REF!)*100</f>
        <v>#REF!</v>
      </c>
      <c r="F12" s="36"/>
      <c r="G12" s="19" t="e">
        <f>('Jadual 2.1 (3)'!#REF!/'Jadual 2.1 (3)'!#REF!)*100</f>
        <v>#REF!</v>
      </c>
      <c r="H12" s="36"/>
      <c r="I12" s="19" t="e">
        <f>('Jadual 2.1 (3)'!#REF!/'Jadual 2.1 (3)'!#REF!)*100</f>
        <v>#REF!</v>
      </c>
      <c r="J12" s="37"/>
      <c r="K12" s="19" t="e">
        <f>('Jadual 2.1 (3)'!#REF!/'Jadual 2.1 (3)'!#REF!)*100</f>
        <v>#REF!</v>
      </c>
      <c r="L12" s="37"/>
      <c r="M12" s="19" t="e">
        <f>('Jadual 2.1 (3)'!#REF!/'Jadual 2.1 (3)'!#REF!)*100</f>
        <v>#REF!</v>
      </c>
      <c r="N12" s="40"/>
    </row>
    <row r="13" spans="2:14" s="5" customFormat="1" ht="13.35" customHeight="1" x14ac:dyDescent="0.25">
      <c r="C13" s="10" t="s">
        <v>45</v>
      </c>
      <c r="D13" s="39"/>
      <c r="E13" s="19" t="e">
        <f>('Jadual 2.1 (3)'!#REF!/'Jadual 2.1 (3)'!#REF!)*100</f>
        <v>#REF!</v>
      </c>
      <c r="F13" s="36"/>
      <c r="G13" s="19" t="e">
        <f>('Jadual 2.1 (3)'!#REF!/'Jadual 2.1 (3)'!#REF!)*100</f>
        <v>#REF!</v>
      </c>
      <c r="H13" s="36"/>
      <c r="I13" s="19" t="e">
        <f>('Jadual 2.1 (3)'!#REF!/'Jadual 2.1 (3)'!#REF!)*100</f>
        <v>#REF!</v>
      </c>
      <c r="J13" s="37"/>
      <c r="K13" s="19" t="e">
        <f>('Jadual 2.1 (3)'!#REF!/'Jadual 2.1 (3)'!#REF!)*100</f>
        <v>#REF!</v>
      </c>
      <c r="L13" s="37"/>
      <c r="M13" s="19" t="e">
        <f>('Jadual 2.1 (3)'!#REF!/'Jadual 2.1 (3)'!#REF!)*100</f>
        <v>#REF!</v>
      </c>
      <c r="N13" s="40"/>
    </row>
    <row r="14" spans="2:14" s="5" customFormat="1" ht="13.35" customHeight="1" x14ac:dyDescent="0.25">
      <c r="C14" s="10" t="s">
        <v>46</v>
      </c>
      <c r="D14" s="39"/>
      <c r="E14" s="19" t="e">
        <f>('Jadual 2.1 (3)'!#REF!/'Jadual 2.1 (3)'!#REF!)*100</f>
        <v>#REF!</v>
      </c>
      <c r="F14" s="36"/>
      <c r="G14" s="19" t="e">
        <f>('Jadual 2.1 (3)'!#REF!/'Jadual 2.1 (3)'!#REF!)*100</f>
        <v>#REF!</v>
      </c>
      <c r="H14" s="36"/>
      <c r="I14" s="19" t="e">
        <f>('Jadual 2.1 (3)'!#REF!/'Jadual 2.1 (3)'!#REF!)*100</f>
        <v>#REF!</v>
      </c>
      <c r="J14" s="37"/>
      <c r="K14" s="19" t="e">
        <f>('Jadual 2.1 (3)'!#REF!/'Jadual 2.1 (3)'!#REF!)*100</f>
        <v>#REF!</v>
      </c>
      <c r="L14" s="37"/>
      <c r="M14" s="19" t="e">
        <f>('Jadual 2.1 (3)'!#REF!/'Jadual 2.1 (3)'!#REF!)*100</f>
        <v>#REF!</v>
      </c>
      <c r="N14" s="40"/>
    </row>
    <row r="15" spans="2:14" s="5" customFormat="1" ht="13.35" customHeight="1" x14ac:dyDescent="0.25">
      <c r="C15" s="10" t="s">
        <v>88</v>
      </c>
      <c r="D15" s="39"/>
      <c r="E15" s="19" t="e">
        <f>('Jadual 2.1 (3)'!#REF!/'Jadual 2.1 (3)'!#REF!)*100</f>
        <v>#REF!</v>
      </c>
      <c r="F15" s="36"/>
      <c r="G15" s="19" t="e">
        <f>('Jadual 2.1 (3)'!#REF!/'Jadual 2.1 (3)'!#REF!)*100</f>
        <v>#REF!</v>
      </c>
      <c r="H15" s="36"/>
      <c r="I15" s="19" t="e">
        <f>('Jadual 2.1 (3)'!#REF!/'Jadual 2.1 (3)'!#REF!)*100</f>
        <v>#REF!</v>
      </c>
      <c r="J15" s="37"/>
      <c r="K15" s="19" t="e">
        <f>('Jadual 2.1 (3)'!#REF!/'Jadual 2.1 (3)'!#REF!)*100</f>
        <v>#REF!</v>
      </c>
      <c r="L15" s="37"/>
      <c r="M15" s="19" t="e">
        <f>('Jadual 2.1 (3)'!#REF!/'Jadual 2.1 (3)'!#REF!)*100</f>
        <v>#REF!</v>
      </c>
      <c r="N15" s="40"/>
    </row>
    <row r="16" spans="2:14" s="5" customFormat="1" ht="13.35" customHeight="1" x14ac:dyDescent="0.25">
      <c r="C16" s="10" t="s">
        <v>47</v>
      </c>
      <c r="D16" s="39"/>
      <c r="E16" s="19" t="e">
        <f>('Jadual 2.1 (3)'!#REF!/'Jadual 2.1 (3)'!#REF!)*100</f>
        <v>#REF!</v>
      </c>
      <c r="F16" s="36"/>
      <c r="G16" s="19" t="e">
        <f>('Jadual 2.1 (3)'!#REF!/'Jadual 2.1 (3)'!#REF!)*100</f>
        <v>#REF!</v>
      </c>
      <c r="H16" s="36"/>
      <c r="I16" s="19" t="e">
        <f>('Jadual 2.1 (3)'!#REF!/'Jadual 2.1 (3)'!#REF!)*100</f>
        <v>#REF!</v>
      </c>
      <c r="J16" s="37"/>
      <c r="K16" s="19" t="e">
        <f>('Jadual 2.1 (3)'!#REF!/'Jadual 2.1 (3)'!#REF!)*100</f>
        <v>#REF!</v>
      </c>
      <c r="L16" s="37"/>
      <c r="M16" s="19" t="e">
        <f>('Jadual 2.1 (3)'!#REF!/'Jadual 2.1 (3)'!#REF!)*100</f>
        <v>#REF!</v>
      </c>
      <c r="N16" s="40"/>
    </row>
    <row r="17" spans="2:14" s="5" customFormat="1" ht="13.35" customHeight="1" x14ac:dyDescent="0.25">
      <c r="C17" s="10" t="s">
        <v>87</v>
      </c>
      <c r="D17" s="39"/>
      <c r="E17" s="19" t="e">
        <f>('Jadual 2.1 (3)'!#REF!/'Jadual 2.1 (3)'!#REF!)*100</f>
        <v>#REF!</v>
      </c>
      <c r="F17" s="36"/>
      <c r="G17" s="19" t="e">
        <f>('Jadual 2.1 (3)'!#REF!/'Jadual 2.1 (3)'!#REF!)*100</f>
        <v>#REF!</v>
      </c>
      <c r="H17" s="36"/>
      <c r="I17" s="19" t="e">
        <f>('Jadual 2.1 (3)'!#REF!/'Jadual 2.1 (3)'!#REF!)*100</f>
        <v>#REF!</v>
      </c>
      <c r="J17" s="37"/>
      <c r="K17" s="19" t="e">
        <f>('Jadual 2.1 (3)'!#REF!/'Jadual 2.1 (3)'!#REF!)*100</f>
        <v>#REF!</v>
      </c>
      <c r="L17" s="37"/>
      <c r="M17" s="19" t="e">
        <f>('Jadual 2.1 (3)'!#REF!/'Jadual 2.1 (3)'!#REF!)*100</f>
        <v>#REF!</v>
      </c>
      <c r="N17" s="40"/>
    </row>
    <row r="18" spans="2:14" s="5" customFormat="1" ht="13.35" customHeight="1" x14ac:dyDescent="0.25">
      <c r="C18" s="10"/>
      <c r="D18" s="39"/>
      <c r="E18" s="23"/>
      <c r="F18" s="37"/>
      <c r="G18" s="37"/>
      <c r="H18" s="37"/>
      <c r="I18" s="37"/>
      <c r="J18" s="37"/>
      <c r="K18" s="37"/>
      <c r="L18" s="37"/>
      <c r="M18" s="37"/>
      <c r="N18" s="40"/>
    </row>
    <row r="19" spans="2:14" s="5" customFormat="1" ht="13.35" customHeight="1" x14ac:dyDescent="0.25">
      <c r="B19" s="7"/>
      <c r="C19" s="7" t="s">
        <v>49</v>
      </c>
      <c r="D19" s="33"/>
      <c r="E19" s="51" t="e">
        <f>('Jadual 2.1 (3)'!#REF!/'Jadual 2.1 (3)'!#REF!)*100</f>
        <v>#REF!</v>
      </c>
      <c r="F19" s="52"/>
      <c r="G19" s="51" t="e">
        <f>('Jadual 2.1 (3)'!#REF!/'Jadual 2.1 (3)'!#REF!)*100</f>
        <v>#REF!</v>
      </c>
      <c r="H19" s="52"/>
      <c r="I19" s="51" t="e">
        <f>('Jadual 2.1 (3)'!#REF!/'Jadual 2.1 (3)'!#REF!)*100</f>
        <v>#REF!</v>
      </c>
      <c r="J19" s="52"/>
      <c r="K19" s="51" t="e">
        <f>('Jadual 2.1 (3)'!#REF!/'Jadual 2.1 (3)'!#REF!)*100</f>
        <v>#REF!</v>
      </c>
      <c r="L19" s="34"/>
      <c r="M19" s="18" t="e">
        <f>E19+G19+I19+K19</f>
        <v>#REF!</v>
      </c>
      <c r="N19" s="40"/>
    </row>
    <row r="20" spans="2:14" s="5" customFormat="1" ht="13.35" customHeight="1" x14ac:dyDescent="0.25">
      <c r="C20" s="10" t="s">
        <v>52</v>
      </c>
      <c r="D20" s="39"/>
      <c r="E20" s="19" t="e">
        <f>('Jadual 2.1 (3)'!#REF!/'Jadual 2.1 (3)'!#REF!)*100</f>
        <v>#REF!</v>
      </c>
      <c r="F20" s="36"/>
      <c r="G20" s="19" t="e">
        <f>('Jadual 2.1 (3)'!#REF!/'Jadual 2.1 (3)'!#REF!)*100</f>
        <v>#REF!</v>
      </c>
      <c r="H20" s="36"/>
      <c r="I20" s="19" t="e">
        <f>('Jadual 2.1 (3)'!#REF!/'Jadual 2.1 (3)'!#REF!)*100</f>
        <v>#REF!</v>
      </c>
      <c r="J20" s="37"/>
      <c r="K20" s="19" t="e">
        <f>('Jadual 2.1 (3)'!#REF!/'Jadual 2.1 (3)'!#REF!)*100</f>
        <v>#REF!</v>
      </c>
      <c r="L20" s="37"/>
      <c r="M20" s="19" t="e">
        <f>('Jadual 2.1 (3)'!#REF!/'Jadual 2.1 (3)'!#REF!)*100</f>
        <v>#REF!</v>
      </c>
      <c r="N20" s="40"/>
    </row>
    <row r="21" spans="2:14" s="5" customFormat="1" ht="13.35" customHeight="1" x14ac:dyDescent="0.25">
      <c r="C21" s="10" t="s">
        <v>55</v>
      </c>
      <c r="D21" s="39"/>
      <c r="E21" s="19" t="e">
        <f>('Jadual 2.1 (3)'!#REF!/'Jadual 2.1 (3)'!#REF!)*100</f>
        <v>#REF!</v>
      </c>
      <c r="F21" s="36"/>
      <c r="G21" s="19" t="e">
        <f>('Jadual 2.1 (3)'!#REF!/'Jadual 2.1 (3)'!#REF!)*100</f>
        <v>#REF!</v>
      </c>
      <c r="H21" s="36"/>
      <c r="I21" s="19" t="e">
        <f>('Jadual 2.1 (3)'!#REF!/'Jadual 2.1 (3)'!#REF!)*100</f>
        <v>#REF!</v>
      </c>
      <c r="J21" s="37"/>
      <c r="K21" s="19" t="e">
        <f>('Jadual 2.1 (3)'!#REF!/'Jadual 2.1 (3)'!#REF!)*100</f>
        <v>#REF!</v>
      </c>
      <c r="L21" s="37"/>
      <c r="M21" s="19" t="e">
        <f>('Jadual 2.1 (3)'!#REF!/'Jadual 2.1 (3)'!#REF!)*100</f>
        <v>#REF!</v>
      </c>
      <c r="N21" s="40"/>
    </row>
    <row r="22" spans="2:14" s="5" customFormat="1" ht="13.35" customHeight="1" x14ac:dyDescent="0.25">
      <c r="C22" s="10" t="s">
        <v>50</v>
      </c>
      <c r="D22" s="39"/>
      <c r="E22" s="19" t="e">
        <f>('Jadual 2.1 (3)'!#REF!/'Jadual 2.1 (3)'!#REF!)*100</f>
        <v>#REF!</v>
      </c>
      <c r="F22" s="36"/>
      <c r="G22" s="19" t="e">
        <f>('Jadual 2.1 (3)'!#REF!/'Jadual 2.1 (3)'!#REF!)*100</f>
        <v>#REF!</v>
      </c>
      <c r="H22" s="36"/>
      <c r="I22" s="19" t="e">
        <f>('Jadual 2.1 (3)'!#REF!/'Jadual 2.1 (3)'!#REF!)*100</f>
        <v>#REF!</v>
      </c>
      <c r="J22" s="37"/>
      <c r="K22" s="19" t="e">
        <f>('Jadual 2.1 (3)'!#REF!/'Jadual 2.1 (3)'!#REF!)*100</f>
        <v>#REF!</v>
      </c>
      <c r="L22" s="37"/>
      <c r="M22" s="19" t="e">
        <f>('Jadual 2.1 (3)'!#REF!/'Jadual 2.1 (3)'!#REF!)*100</f>
        <v>#REF!</v>
      </c>
      <c r="N22" s="40"/>
    </row>
    <row r="23" spans="2:14" s="5" customFormat="1" ht="13.35" customHeight="1" x14ac:dyDescent="0.25">
      <c r="C23" s="10" t="s">
        <v>53</v>
      </c>
      <c r="D23" s="39"/>
      <c r="E23" s="19" t="e">
        <f>('Jadual 2.1 (3)'!#REF!/'Jadual 2.1 (3)'!#REF!)*100</f>
        <v>#REF!</v>
      </c>
      <c r="F23" s="36"/>
      <c r="G23" s="19" t="e">
        <f>('Jadual 2.1 (3)'!#REF!/'Jadual 2.1 (3)'!#REF!)*100</f>
        <v>#REF!</v>
      </c>
      <c r="H23" s="36"/>
      <c r="I23" s="19" t="e">
        <f>('Jadual 2.1 (3)'!#REF!/'Jadual 2.1 (3)'!#REF!)*100</f>
        <v>#REF!</v>
      </c>
      <c r="J23" s="37"/>
      <c r="K23" s="19" t="e">
        <f>('Jadual 2.1 (3)'!#REF!/'Jadual 2.1 (3)'!#REF!)*100</f>
        <v>#REF!</v>
      </c>
      <c r="L23" s="37"/>
      <c r="M23" s="19" t="e">
        <f>('Jadual 2.1 (3)'!#REF!/'Jadual 2.1 (3)'!#REF!)*100</f>
        <v>#REF!</v>
      </c>
      <c r="N23" s="40"/>
    </row>
    <row r="24" spans="2:14" s="5" customFormat="1" ht="13.35" customHeight="1" x14ac:dyDescent="0.25">
      <c r="C24" s="10" t="s">
        <v>54</v>
      </c>
      <c r="D24" s="39"/>
      <c r="E24" s="19" t="e">
        <f>('Jadual 2.1 (3)'!#REF!/'Jadual 2.1 (3)'!#REF!)*100</f>
        <v>#REF!</v>
      </c>
      <c r="F24" s="36"/>
      <c r="G24" s="19" t="e">
        <f>('Jadual 2.1 (3)'!#REF!/'Jadual 2.1 (3)'!#REF!)*100</f>
        <v>#REF!</v>
      </c>
      <c r="H24" s="36"/>
      <c r="I24" s="19" t="e">
        <f>('Jadual 2.1 (3)'!#REF!/'Jadual 2.1 (3)'!#REF!)*100</f>
        <v>#REF!</v>
      </c>
      <c r="J24" s="37"/>
      <c r="K24" s="19" t="e">
        <f>('Jadual 2.1 (3)'!#REF!/'Jadual 2.1 (3)'!#REF!)*100</f>
        <v>#REF!</v>
      </c>
      <c r="L24" s="37"/>
      <c r="M24" s="19" t="e">
        <f>('Jadual 2.1 (3)'!#REF!/'Jadual 2.1 (3)'!#REF!)*100</f>
        <v>#REF!</v>
      </c>
      <c r="N24" s="40"/>
    </row>
    <row r="25" spans="2:14" s="5" customFormat="1" ht="13.35" customHeight="1" x14ac:dyDescent="0.25">
      <c r="C25" s="10" t="s">
        <v>51</v>
      </c>
      <c r="D25" s="39"/>
      <c r="E25" s="19" t="e">
        <f>('Jadual 2.1 (3)'!#REF!/'Jadual 2.1 (3)'!#REF!)*100</f>
        <v>#REF!</v>
      </c>
      <c r="F25" s="36"/>
      <c r="G25" s="19" t="e">
        <f>('Jadual 2.1 (3)'!#REF!/'Jadual 2.1 (3)'!#REF!)*100</f>
        <v>#REF!</v>
      </c>
      <c r="H25" s="36"/>
      <c r="I25" s="19" t="e">
        <f>('Jadual 2.1 (3)'!#REF!/'Jadual 2.1 (3)'!#REF!)*100</f>
        <v>#REF!</v>
      </c>
      <c r="J25" s="37"/>
      <c r="K25" s="19" t="e">
        <f>('Jadual 2.1 (3)'!#REF!/'Jadual 2.1 (3)'!#REF!)*100</f>
        <v>#REF!</v>
      </c>
      <c r="L25" s="37"/>
      <c r="M25" s="19" t="e">
        <f>('Jadual 2.1 (3)'!#REF!/'Jadual 2.1 (3)'!#REF!)*100</f>
        <v>#REF!</v>
      </c>
      <c r="N25" s="40"/>
    </row>
    <row r="26" spans="2:14" s="5" customFormat="1" ht="13.35" customHeight="1" x14ac:dyDescent="0.25">
      <c r="C26" s="10"/>
      <c r="D26" s="39"/>
      <c r="E26" s="23"/>
      <c r="F26" s="37"/>
      <c r="G26" s="37"/>
      <c r="H26" s="37"/>
      <c r="I26" s="37"/>
      <c r="J26" s="37"/>
      <c r="K26" s="37"/>
      <c r="L26" s="37"/>
      <c r="M26" s="37"/>
      <c r="N26" s="40"/>
    </row>
    <row r="27" spans="2:14" s="5" customFormat="1" ht="13.35" customHeight="1" x14ac:dyDescent="0.25">
      <c r="B27" s="7"/>
      <c r="C27" s="7" t="s">
        <v>56</v>
      </c>
      <c r="D27" s="33"/>
      <c r="E27" s="51" t="e">
        <f>('Jadual 2.1 (3)'!#REF!/'Jadual 2.1 (3)'!#REF!)*100</f>
        <v>#REF!</v>
      </c>
      <c r="F27" s="52"/>
      <c r="G27" s="51" t="e">
        <f>('Jadual 2.1 (3)'!#REF!/'Jadual 2.1 (3)'!#REF!)*100</f>
        <v>#REF!</v>
      </c>
      <c r="H27" s="52"/>
      <c r="I27" s="51" t="e">
        <f>('Jadual 2.1 (3)'!#REF!/'Jadual 2.1 (3)'!#REF!)*100</f>
        <v>#REF!</v>
      </c>
      <c r="J27" s="52"/>
      <c r="K27" s="51" t="e">
        <f>('Jadual 2.1 (3)'!#REF!/'Jadual 2.1 (3)'!#REF!)*100</f>
        <v>#REF!</v>
      </c>
      <c r="L27" s="34"/>
      <c r="M27" s="18" t="e">
        <f>E27+G27+I27+K27</f>
        <v>#REF!</v>
      </c>
      <c r="N27" s="40"/>
    </row>
    <row r="28" spans="2:14" s="5" customFormat="1" ht="13.35" customHeight="1" x14ac:dyDescent="0.25">
      <c r="C28" s="10" t="s">
        <v>57</v>
      </c>
      <c r="D28" s="39"/>
      <c r="E28" s="19" t="e">
        <f>('Jadual 2.1 (3)'!#REF!/'Jadual 2.1 (3)'!#REF!)*100</f>
        <v>#REF!</v>
      </c>
      <c r="F28" s="36"/>
      <c r="G28" s="19" t="e">
        <f>('Jadual 2.1 (3)'!#REF!/'Jadual 2.1 (3)'!#REF!)*100</f>
        <v>#REF!</v>
      </c>
      <c r="H28" s="36"/>
      <c r="I28" s="19" t="e">
        <f>('Jadual 2.1 (3)'!#REF!/'Jadual 2.1 (3)'!#REF!)*100</f>
        <v>#REF!</v>
      </c>
      <c r="J28" s="37"/>
      <c r="K28" s="19" t="e">
        <f>('Jadual 2.1 (3)'!#REF!/'Jadual 2.1 (3)'!#REF!)*100</f>
        <v>#REF!</v>
      </c>
      <c r="L28" s="37"/>
      <c r="M28" s="19" t="e">
        <f t="shared" ref="M28:M30" si="0">E28+G28+I28+K28</f>
        <v>#REF!</v>
      </c>
      <c r="N28" s="40"/>
    </row>
    <row r="29" spans="2:14" s="5" customFormat="1" ht="13.35" customHeight="1" x14ac:dyDescent="0.25">
      <c r="C29" s="10"/>
      <c r="D29" s="39"/>
      <c r="E29" s="23"/>
      <c r="F29" s="37"/>
      <c r="G29" s="37"/>
      <c r="H29" s="37"/>
      <c r="I29" s="37"/>
      <c r="J29" s="37"/>
      <c r="K29" s="37"/>
      <c r="L29" s="37"/>
      <c r="M29" s="19">
        <f t="shared" si="0"/>
        <v>0</v>
      </c>
      <c r="N29" s="40"/>
    </row>
    <row r="30" spans="2:14" s="5" customFormat="1" ht="13.35" customHeight="1" x14ac:dyDescent="0.25">
      <c r="B30" s="7"/>
      <c r="C30" s="7" t="s">
        <v>58</v>
      </c>
      <c r="D30" s="33"/>
      <c r="E30" s="51" t="e">
        <f>('Jadual 2.1 (3)'!#REF!/'Jadual 2.1 (3)'!#REF!)*100</f>
        <v>#REF!</v>
      </c>
      <c r="F30" s="52"/>
      <c r="G30" s="51" t="e">
        <f>('Jadual 2.1 (3)'!#REF!/'Jadual 2.1 (3)'!#REF!)*100</f>
        <v>#REF!</v>
      </c>
      <c r="H30" s="52"/>
      <c r="I30" s="51" t="e">
        <f>('Jadual 2.1 (3)'!#REF!/'Jadual 2.1 (3)'!#REF!)*100</f>
        <v>#REF!</v>
      </c>
      <c r="J30" s="52"/>
      <c r="K30" s="51" t="e">
        <f>('Jadual 2.1 (3)'!#REF!/'Jadual 2.1 (3)'!#REF!)*100</f>
        <v>#REF!</v>
      </c>
      <c r="L30" s="34"/>
      <c r="M30" s="19" t="e">
        <f t="shared" si="0"/>
        <v>#REF!</v>
      </c>
      <c r="N30" s="40"/>
    </row>
    <row r="31" spans="2:14" ht="13.5" thickBot="1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3" spans="3:3" x14ac:dyDescent="0.2">
      <c r="C33" s="69" t="s">
        <v>90</v>
      </c>
    </row>
    <row r="34" spans="3:3" x14ac:dyDescent="0.2">
      <c r="C34" s="70" t="s">
        <v>89</v>
      </c>
    </row>
  </sheetData>
  <mergeCells count="5">
    <mergeCell ref="C2:K2"/>
    <mergeCell ref="C3:K3"/>
    <mergeCell ref="C5:C6"/>
    <mergeCell ref="E5:K5"/>
    <mergeCell ref="E6:K6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F60"/>
  <sheetViews>
    <sheetView view="pageBreakPreview" zoomScaleNormal="55" zoomScaleSheetLayoutView="100" workbookViewId="0">
      <selection activeCell="I74" sqref="I74"/>
    </sheetView>
  </sheetViews>
  <sheetFormatPr defaultColWidth="9.42578125" defaultRowHeight="12.75" x14ac:dyDescent="0.2"/>
  <cols>
    <col min="1" max="1" width="6.5703125" style="94" customWidth="1"/>
    <col min="2" max="2" width="2" style="94" customWidth="1"/>
    <col min="3" max="3" width="27.5703125" style="94" customWidth="1"/>
    <col min="4" max="4" width="13.5703125" style="94" hidden="1" customWidth="1"/>
    <col min="5" max="5" width="2" style="94" customWidth="1"/>
    <col min="6" max="6" width="19.5703125" style="146" customWidth="1"/>
    <col min="7" max="7" width="2" style="94" customWidth="1"/>
    <col min="8" max="10" width="13.5703125" style="94" customWidth="1"/>
    <col min="11" max="11" width="2" style="94" customWidth="1"/>
    <col min="12" max="14" width="13.5703125" style="94" customWidth="1"/>
    <col min="15" max="15" width="2" style="94" customWidth="1"/>
    <col min="16" max="16" width="14.85546875" style="94" bestFit="1" customWidth="1"/>
    <col min="17" max="17" width="14.42578125" style="94" bestFit="1" customWidth="1"/>
    <col min="18" max="18" width="14.85546875" style="94" bestFit="1" customWidth="1"/>
    <col min="19" max="20" width="2" style="94" customWidth="1"/>
    <col min="21" max="21" width="14.42578125" style="94" bestFit="1" customWidth="1"/>
    <col min="22" max="30" width="9.42578125" style="94"/>
    <col min="31" max="31" width="13.7109375" style="94" customWidth="1"/>
    <col min="32" max="16384" width="9.42578125" style="94"/>
  </cols>
  <sheetData>
    <row r="1" spans="2:32" ht="15" customHeight="1" x14ac:dyDescent="0.2">
      <c r="B1" s="336" t="s">
        <v>216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78"/>
    </row>
    <row r="2" spans="2:32" ht="15" customHeight="1" x14ac:dyDescent="0.2">
      <c r="B2" s="342" t="s">
        <v>223</v>
      </c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133"/>
    </row>
    <row r="3" spans="2:32" ht="6" customHeight="1" thickBot="1" x14ac:dyDescent="0.25">
      <c r="B3" s="298"/>
      <c r="C3" s="298"/>
      <c r="E3" s="298"/>
      <c r="F3" s="299"/>
      <c r="G3" s="298"/>
    </row>
    <row r="4" spans="2:32" s="10" customFormat="1" ht="39.75" customHeight="1" x14ac:dyDescent="0.25">
      <c r="B4" s="324"/>
      <c r="C4" s="312" t="s">
        <v>73</v>
      </c>
      <c r="D4" s="313" t="s">
        <v>229</v>
      </c>
      <c r="E4" s="314"/>
      <c r="F4" s="313" t="s">
        <v>228</v>
      </c>
      <c r="G4" s="312"/>
      <c r="H4" s="338" t="s">
        <v>212</v>
      </c>
      <c r="I4" s="338"/>
      <c r="J4" s="338"/>
      <c r="K4" s="315"/>
      <c r="L4" s="340" t="s">
        <v>213</v>
      </c>
      <c r="M4" s="340"/>
      <c r="N4" s="340"/>
      <c r="O4" s="316"/>
      <c r="P4" s="339" t="s">
        <v>214</v>
      </c>
      <c r="Q4" s="339"/>
      <c r="R4" s="339"/>
      <c r="S4" s="325"/>
    </row>
    <row r="5" spans="2:32" s="10" customFormat="1" ht="13.5" customHeight="1" x14ac:dyDescent="0.25">
      <c r="B5" s="302"/>
      <c r="C5" s="302"/>
      <c r="D5" s="302"/>
      <c r="E5" s="303"/>
      <c r="F5" s="297"/>
      <c r="G5" s="303"/>
      <c r="H5" s="323"/>
      <c r="I5" s="323"/>
      <c r="J5" s="323"/>
      <c r="K5" s="303"/>
      <c r="L5" s="303"/>
      <c r="M5" s="303"/>
      <c r="N5" s="303"/>
      <c r="O5" s="303"/>
      <c r="P5" s="302"/>
      <c r="Q5" s="302"/>
      <c r="R5" s="302"/>
      <c r="S5" s="303"/>
    </row>
    <row r="6" spans="2:32" s="133" customFormat="1" x14ac:dyDescent="0.25">
      <c r="B6" s="302"/>
      <c r="C6" s="306"/>
      <c r="D6" s="302"/>
      <c r="E6" s="302"/>
      <c r="F6" s="300"/>
      <c r="G6" s="302"/>
      <c r="H6" s="329"/>
      <c r="I6" s="329"/>
      <c r="J6" s="329"/>
      <c r="K6" s="329"/>
      <c r="L6" s="329"/>
      <c r="M6" s="329"/>
      <c r="N6" s="329"/>
      <c r="O6" s="329"/>
      <c r="P6" s="330"/>
      <c r="Q6" s="330"/>
      <c r="R6" s="330"/>
      <c r="S6" s="329"/>
    </row>
    <row r="7" spans="2:32" s="133" customFormat="1" ht="13.5" thickBot="1" x14ac:dyDescent="0.3">
      <c r="B7" s="308"/>
      <c r="C7" s="307"/>
      <c r="D7" s="307"/>
      <c r="E7" s="308"/>
      <c r="F7" s="309">
        <v>2024</v>
      </c>
      <c r="G7" s="308"/>
      <c r="H7" s="310">
        <v>2022</v>
      </c>
      <c r="I7" s="310">
        <v>2023</v>
      </c>
      <c r="J7" s="310">
        <v>2025</v>
      </c>
      <c r="K7" s="311"/>
      <c r="L7" s="310">
        <v>2022</v>
      </c>
      <c r="M7" s="310">
        <v>2023</v>
      </c>
      <c r="N7" s="310">
        <v>2025</v>
      </c>
      <c r="O7" s="311"/>
      <c r="P7" s="310">
        <v>2022</v>
      </c>
      <c r="Q7" s="310">
        <v>2023</v>
      </c>
      <c r="R7" s="310">
        <v>2025</v>
      </c>
      <c r="S7" s="332"/>
    </row>
    <row r="8" spans="2:32" s="10" customFormat="1" ht="15" customHeight="1" x14ac:dyDescent="0.25">
      <c r="B8" s="7"/>
      <c r="C8" s="159" t="s">
        <v>35</v>
      </c>
      <c r="D8" s="175">
        <v>8</v>
      </c>
      <c r="E8" s="48"/>
      <c r="F8" s="90">
        <f>SUM(F9:F10,'Jadual 1.1 (3)'!F11:F21)</f>
        <v>2569.5</v>
      </c>
      <c r="G8" s="151"/>
      <c r="H8" s="90">
        <v>4845</v>
      </c>
      <c r="I8" s="90">
        <v>5648</v>
      </c>
      <c r="J8" s="131">
        <f>SUM(J9:J10,'Jadual 1.1 (3)'!J11:J21)</f>
        <v>5988</v>
      </c>
      <c r="K8" s="90"/>
      <c r="L8" s="90">
        <v>12689</v>
      </c>
      <c r="M8" s="90">
        <v>16433.861762839777</v>
      </c>
      <c r="N8" s="131">
        <f>'Jadual 2.1 (3)'!N8+'Jadual 3.1 (3)'!N8</f>
        <v>20548</v>
      </c>
      <c r="O8" s="90"/>
      <c r="P8" s="90">
        <v>132341.90905068134</v>
      </c>
      <c r="Q8" s="90">
        <v>138416.43251670251</v>
      </c>
      <c r="R8" s="131">
        <f>'Jadual 2.1 (3)'!R8+'Jadual 3.1 (3)'!R8</f>
        <v>175926.4734989861</v>
      </c>
      <c r="S8" s="90"/>
      <c r="T8" s="138"/>
      <c r="U8" s="59"/>
      <c r="V8" s="59"/>
      <c r="W8" s="59"/>
      <c r="X8" s="59"/>
      <c r="Y8" s="59"/>
      <c r="Z8" s="59"/>
      <c r="AA8" s="59"/>
      <c r="AB8" s="59"/>
      <c r="AC8" s="293"/>
      <c r="AD8" s="59"/>
      <c r="AE8" s="59"/>
      <c r="AF8" s="59"/>
    </row>
    <row r="9" spans="2:32" s="10" customFormat="1" ht="15" customHeight="1" x14ac:dyDescent="0.25">
      <c r="B9" s="11"/>
      <c r="C9" s="165" t="s">
        <v>134</v>
      </c>
      <c r="D9" s="174" t="s">
        <v>290</v>
      </c>
      <c r="F9" s="92">
        <v>126.7</v>
      </c>
      <c r="G9" s="153"/>
      <c r="H9" s="49">
        <v>60</v>
      </c>
      <c r="I9" s="49">
        <v>100</v>
      </c>
      <c r="J9" s="49">
        <f>'Jadual 2.1 (3)'!J9+'Jadual 3.1 (3)'!J9</f>
        <v>148</v>
      </c>
      <c r="K9" s="117"/>
      <c r="L9" s="49">
        <v>114</v>
      </c>
      <c r="M9" s="49">
        <v>265</v>
      </c>
      <c r="N9" s="49">
        <f>'Jadual 2.1 (3)'!N9+'Jadual 3.1 (3)'!N9</f>
        <v>399</v>
      </c>
      <c r="O9" s="117"/>
      <c r="P9" s="49">
        <v>900.82214318039985</v>
      </c>
      <c r="Q9" s="49">
        <v>2387.3516666666669</v>
      </c>
      <c r="R9" s="124">
        <f>'Jadual 2.1 (3)'!R9+'Jadual 3.1 (3)'!R9</f>
        <v>3619.4319999999998</v>
      </c>
      <c r="S9" s="117"/>
      <c r="T9" s="138"/>
    </row>
    <row r="10" spans="2:32" s="10" customFormat="1" ht="15" customHeight="1" x14ac:dyDescent="0.25">
      <c r="C10" s="163" t="s">
        <v>139</v>
      </c>
      <c r="D10" s="174" t="s">
        <v>298</v>
      </c>
      <c r="F10" s="20">
        <v>255</v>
      </c>
      <c r="G10" s="153"/>
      <c r="H10" s="49">
        <v>601</v>
      </c>
      <c r="I10" s="49">
        <v>772</v>
      </c>
      <c r="J10" s="49">
        <f>'Jadual 2.1 (3)'!J10+'Jadual 3.1 (3)'!J10</f>
        <v>790</v>
      </c>
      <c r="K10" s="21"/>
      <c r="L10" s="49">
        <v>1880</v>
      </c>
      <c r="M10" s="49">
        <v>2109.25</v>
      </c>
      <c r="N10" s="49">
        <f>'Jadual 2.1 (3)'!N10+'Jadual 3.1 (3)'!N10</f>
        <v>2478</v>
      </c>
      <c r="O10" s="21"/>
      <c r="P10" s="49">
        <v>19387.794571074795</v>
      </c>
      <c r="Q10" s="49">
        <v>16176.620018517369</v>
      </c>
      <c r="R10" s="124">
        <f>'Jadual 2.1 (3)'!R10+'Jadual 3.1 (3)'!R10</f>
        <v>22156.714166666668</v>
      </c>
      <c r="S10" s="21"/>
      <c r="T10" s="138"/>
    </row>
    <row r="11" spans="2:32" s="10" customFormat="1" ht="15" customHeight="1" x14ac:dyDescent="0.25">
      <c r="B11" s="11"/>
      <c r="C11" s="165" t="s">
        <v>59</v>
      </c>
      <c r="D11" s="174" t="s">
        <v>295</v>
      </c>
      <c r="F11" s="92">
        <v>923.3</v>
      </c>
      <c r="G11" s="153"/>
      <c r="H11" s="49">
        <v>1270</v>
      </c>
      <c r="I11" s="49">
        <v>1805</v>
      </c>
      <c r="J11" s="49">
        <f>'Jadual 2.1 (3)'!J11+'Jadual 3.1 (3)'!J11</f>
        <v>2097</v>
      </c>
      <c r="K11" s="117"/>
      <c r="L11" s="49">
        <v>3796</v>
      </c>
      <c r="M11" s="49">
        <v>5405.0714285714284</v>
      </c>
      <c r="N11" s="49">
        <f>'Jadual 2.1 (3)'!N11+'Jadual 3.1 (3)'!N11</f>
        <v>6613</v>
      </c>
      <c r="O11" s="117"/>
      <c r="P11" s="49">
        <v>40271.169254197965</v>
      </c>
      <c r="Q11" s="49">
        <v>49648.345135052004</v>
      </c>
      <c r="R11" s="124">
        <f>'Jadual 2.1 (3)'!R11+'Jadual 3.1 (3)'!R11</f>
        <v>63718.04430526316</v>
      </c>
      <c r="S11" s="117"/>
      <c r="T11" s="138"/>
    </row>
    <row r="12" spans="2:32" s="10" customFormat="1" ht="15" customHeight="1" x14ac:dyDescent="0.25">
      <c r="B12" s="11"/>
      <c r="C12" s="165" t="s">
        <v>136</v>
      </c>
      <c r="D12" s="174" t="s">
        <v>294</v>
      </c>
      <c r="F12" s="92">
        <v>169.6</v>
      </c>
      <c r="G12" s="153"/>
      <c r="H12" s="49">
        <v>257</v>
      </c>
      <c r="I12" s="49">
        <v>135</v>
      </c>
      <c r="J12" s="49">
        <f>'Jadual 2.1 (3)'!J12+'Jadual 3.1 (3)'!J12</f>
        <v>453</v>
      </c>
      <c r="K12" s="117"/>
      <c r="L12" s="49">
        <v>583</v>
      </c>
      <c r="M12" s="49">
        <v>363.1</v>
      </c>
      <c r="N12" s="49">
        <f>'Jadual 2.1 (3)'!N12+'Jadual 3.1 (3)'!N12</f>
        <v>1400</v>
      </c>
      <c r="O12" s="117"/>
      <c r="P12" s="49">
        <v>6209.9755780546238</v>
      </c>
      <c r="Q12" s="49">
        <v>3770.8107142857143</v>
      </c>
      <c r="R12" s="124">
        <f>'Jadual 2.1 (3)'!R12+'Jadual 3.1 (3)'!R12</f>
        <v>11648.717333333332</v>
      </c>
      <c r="S12" s="117"/>
      <c r="T12" s="138"/>
    </row>
    <row r="13" spans="2:32" s="10" customFormat="1" ht="15" customHeight="1" x14ac:dyDescent="0.25">
      <c r="C13" s="163" t="s">
        <v>137</v>
      </c>
      <c r="D13" s="174" t="s">
        <v>296</v>
      </c>
      <c r="F13" s="20">
        <v>180</v>
      </c>
      <c r="G13" s="153"/>
      <c r="H13" s="49">
        <v>564</v>
      </c>
      <c r="I13" s="49">
        <v>779</v>
      </c>
      <c r="J13" s="49">
        <f>'Jadual 2.1 (3)'!J13+'Jadual 3.1 (3)'!J13</f>
        <v>165</v>
      </c>
      <c r="K13" s="21"/>
      <c r="L13" s="49">
        <v>1439</v>
      </c>
      <c r="M13" s="49">
        <v>2462.1666666666665</v>
      </c>
      <c r="N13" s="49">
        <f>'Jadual 2.1 (3)'!N13+'Jadual 3.1 (3)'!N13</f>
        <v>2071</v>
      </c>
      <c r="O13" s="21"/>
      <c r="P13" s="49">
        <v>11612.093430424873</v>
      </c>
      <c r="Q13" s="49">
        <v>18700.630563636365</v>
      </c>
      <c r="R13" s="124">
        <f>'Jadual 2.1 (3)'!R13+'Jadual 3.1 (3)'!R13</f>
        <v>17383.991181818179</v>
      </c>
      <c r="S13" s="21"/>
      <c r="T13" s="138"/>
    </row>
    <row r="14" spans="2:32" s="10" customFormat="1" ht="15" customHeight="1" x14ac:dyDescent="0.25">
      <c r="C14" s="163" t="s">
        <v>138</v>
      </c>
      <c r="D14" s="174" t="s">
        <v>297</v>
      </c>
      <c r="F14" s="20">
        <v>278.2</v>
      </c>
      <c r="G14" s="153"/>
      <c r="H14" s="49">
        <v>779</v>
      </c>
      <c r="I14" s="49">
        <v>444</v>
      </c>
      <c r="J14" s="49">
        <f>'Jadual 2.1 (3)'!J14+'Jadual 3.1 (3)'!J14</f>
        <v>879</v>
      </c>
      <c r="K14" s="21"/>
      <c r="L14" s="49">
        <v>1668</v>
      </c>
      <c r="M14" s="49">
        <v>1351.3225806451612</v>
      </c>
      <c r="N14" s="49">
        <f>'Jadual 2.1 (3)'!N14+'Jadual 3.1 (3)'!N14</f>
        <v>2483</v>
      </c>
      <c r="O14" s="21"/>
      <c r="P14" s="49">
        <v>17291.998796946667</v>
      </c>
      <c r="Q14" s="49">
        <v>9565.9301968470591</v>
      </c>
      <c r="R14" s="124">
        <f>'Jadual 2.1 (3)'!R14+'Jadual 3.1 (3)'!R14</f>
        <v>20447.602333333332</v>
      </c>
      <c r="S14" s="21"/>
      <c r="T14" s="138"/>
    </row>
    <row r="15" spans="2:32" s="10" customFormat="1" ht="15" customHeight="1" x14ac:dyDescent="0.25">
      <c r="B15" s="11"/>
      <c r="C15" s="165" t="s">
        <v>36</v>
      </c>
      <c r="D15" s="174" t="s">
        <v>291</v>
      </c>
      <c r="F15" s="92">
        <v>141.9</v>
      </c>
      <c r="G15" s="153"/>
      <c r="H15" s="49">
        <v>288</v>
      </c>
      <c r="I15" s="49">
        <v>378</v>
      </c>
      <c r="J15" s="49">
        <f>'Jadual 2.1 (3)'!J15+'Jadual 3.1 (3)'!J15</f>
        <v>340</v>
      </c>
      <c r="K15" s="117"/>
      <c r="L15" s="49">
        <v>644</v>
      </c>
      <c r="M15" s="49">
        <v>945</v>
      </c>
      <c r="N15" s="49">
        <f>'Jadual 2.1 (3)'!N15+'Jadual 3.1 (3)'!N15</f>
        <v>1355</v>
      </c>
      <c r="O15" s="117"/>
      <c r="P15" s="49">
        <v>9774.4755078589333</v>
      </c>
      <c r="Q15" s="49">
        <v>7639.756419773903</v>
      </c>
      <c r="R15" s="124">
        <f>'Jadual 2.1 (3)'!R15+'Jadual 3.1 (3)'!R15</f>
        <v>8715.6714285714297</v>
      </c>
      <c r="S15" s="117"/>
      <c r="T15" s="138"/>
    </row>
    <row r="16" spans="2:32" s="10" customFormat="1" ht="15" customHeight="1" x14ac:dyDescent="0.25">
      <c r="B16" s="11"/>
      <c r="C16" s="165" t="s">
        <v>409</v>
      </c>
      <c r="D16" s="174" t="s">
        <v>292</v>
      </c>
      <c r="F16" s="92">
        <v>98.3</v>
      </c>
      <c r="G16" s="153"/>
      <c r="H16" s="49">
        <v>158</v>
      </c>
      <c r="I16" s="49">
        <v>257</v>
      </c>
      <c r="J16" s="49">
        <f>'Jadual 2.1 (3)'!J16+'Jadual 3.1 (3)'!J16</f>
        <v>91</v>
      </c>
      <c r="K16" s="117"/>
      <c r="L16" s="49">
        <v>271</v>
      </c>
      <c r="M16" s="49">
        <v>624.82608695652175</v>
      </c>
      <c r="N16" s="49">
        <f>'Jadual 2.1 (3)'!N16+'Jadual 3.1 (3)'!N16</f>
        <v>722</v>
      </c>
      <c r="O16" s="117"/>
      <c r="P16" s="49">
        <v>3208.7216233123377</v>
      </c>
      <c r="Q16" s="49">
        <v>4097.4364222532467</v>
      </c>
      <c r="R16" s="124">
        <f>'Jadual 2.1 (3)'!R16+'Jadual 3.1 (3)'!R16</f>
        <v>5546.08</v>
      </c>
      <c r="S16" s="117"/>
      <c r="T16" s="138"/>
    </row>
    <row r="17" spans="2:20" s="10" customFormat="1" ht="15" customHeight="1" x14ac:dyDescent="0.25">
      <c r="C17" s="163" t="s">
        <v>140</v>
      </c>
      <c r="D17" s="174" t="s">
        <v>300</v>
      </c>
      <c r="F17" s="20">
        <v>98.7</v>
      </c>
      <c r="G17" s="153"/>
      <c r="H17" s="49">
        <v>292</v>
      </c>
      <c r="I17" s="49">
        <v>298</v>
      </c>
      <c r="J17" s="49">
        <f>'Jadual 2.1 (3)'!J17+'Jadual 3.1 (3)'!J17</f>
        <v>173</v>
      </c>
      <c r="K17" s="21"/>
      <c r="L17" s="49">
        <v>691</v>
      </c>
      <c r="M17" s="49">
        <v>910</v>
      </c>
      <c r="N17" s="49">
        <f>'Jadual 2.1 (3)'!N17+'Jadual 3.1 (3)'!N17</f>
        <v>529</v>
      </c>
      <c r="O17" s="21"/>
      <c r="P17" s="49">
        <v>7405.7204729401728</v>
      </c>
      <c r="Q17" s="49">
        <v>7619.6442239999997</v>
      </c>
      <c r="R17" s="124">
        <f>'Jadual 2.1 (3)'!R17+'Jadual 3.1 (3)'!R17</f>
        <v>5059.7364166666657</v>
      </c>
      <c r="S17" s="21"/>
      <c r="T17" s="138"/>
    </row>
    <row r="18" spans="2:20" s="10" customFormat="1" ht="15" customHeight="1" x14ac:dyDescent="0.25">
      <c r="B18" s="11"/>
      <c r="C18" s="165" t="s">
        <v>135</v>
      </c>
      <c r="D18" s="174" t="s">
        <v>293</v>
      </c>
      <c r="F18" s="92">
        <v>99.9</v>
      </c>
      <c r="G18" s="153"/>
      <c r="H18" s="49">
        <v>94</v>
      </c>
      <c r="I18" s="49">
        <v>154</v>
      </c>
      <c r="J18" s="49">
        <f>'Jadual 2.1 (3)'!J18+'Jadual 3.1 (3)'!J18</f>
        <v>111</v>
      </c>
      <c r="K18" s="117"/>
      <c r="L18" s="49">
        <v>306</v>
      </c>
      <c r="M18" s="49">
        <v>501</v>
      </c>
      <c r="N18" s="49">
        <f>'Jadual 2.1 (3)'!N18+'Jadual 3.1 (3)'!N18</f>
        <v>380</v>
      </c>
      <c r="O18" s="117"/>
      <c r="P18" s="49">
        <v>2428.4040301999999</v>
      </c>
      <c r="Q18" s="49">
        <v>3392.3627351190476</v>
      </c>
      <c r="R18" s="124">
        <f>'Jadual 2.1 (3)'!R18+'Jadual 3.1 (3)'!R18</f>
        <v>2679.3519999999999</v>
      </c>
      <c r="S18" s="117"/>
      <c r="T18" s="138"/>
    </row>
    <row r="19" spans="2:20" s="10" customFormat="1" ht="15" customHeight="1" x14ac:dyDescent="0.25">
      <c r="C19" s="163" t="s">
        <v>66</v>
      </c>
      <c r="D19" s="174" t="s">
        <v>299</v>
      </c>
      <c r="F19" s="20">
        <v>79.3</v>
      </c>
      <c r="G19" s="153"/>
      <c r="H19" s="49">
        <v>293</v>
      </c>
      <c r="I19" s="49">
        <v>376</v>
      </c>
      <c r="J19" s="49">
        <f>'Jadual 2.1 (3)'!J19+'Jadual 3.1 (3)'!J19</f>
        <v>434</v>
      </c>
      <c r="K19" s="21"/>
      <c r="L19" s="49">
        <v>817</v>
      </c>
      <c r="M19" s="49">
        <v>1008</v>
      </c>
      <c r="N19" s="49">
        <f>'Jadual 2.1 (3)'!N19+'Jadual 3.1 (3)'!N19</f>
        <v>1354</v>
      </c>
      <c r="O19" s="21"/>
      <c r="P19" s="49">
        <v>8062.5886871609837</v>
      </c>
      <c r="Q19" s="49">
        <v>10365.36201375</v>
      </c>
      <c r="R19" s="124">
        <f>'Jadual 2.1 (3)'!R19+'Jadual 3.1 (3)'!R19</f>
        <v>9748.5580000000009</v>
      </c>
      <c r="S19" s="21"/>
      <c r="T19" s="138"/>
    </row>
    <row r="20" spans="2:20" s="10" customFormat="1" ht="15" customHeight="1" x14ac:dyDescent="0.25">
      <c r="B20" s="11"/>
      <c r="C20" s="165" t="s">
        <v>133</v>
      </c>
      <c r="D20" s="174" t="s">
        <v>289</v>
      </c>
      <c r="F20" s="92">
        <v>83.4</v>
      </c>
      <c r="G20" s="153"/>
      <c r="H20" s="49">
        <v>26</v>
      </c>
      <c r="I20" s="49">
        <v>51</v>
      </c>
      <c r="J20" s="49">
        <f>'Jadual 2.1 (3)'!J20+'Jadual 3.1 (3)'!J20</f>
        <v>15</v>
      </c>
      <c r="K20" s="117"/>
      <c r="L20" s="49">
        <v>59</v>
      </c>
      <c r="M20" s="49">
        <v>182</v>
      </c>
      <c r="N20" s="49">
        <f>'Jadual 2.1 (3)'!N20+'Jadual 3.1 (3)'!N20</f>
        <v>63</v>
      </c>
      <c r="O20" s="117"/>
      <c r="P20" s="49">
        <v>791.50274319999994</v>
      </c>
      <c r="Q20" s="49">
        <v>1848.9360954374999</v>
      </c>
      <c r="R20" s="124">
        <f>'Jadual 2.1 (3)'!R20+'Jadual 3.1 (3)'!R20</f>
        <v>467.04</v>
      </c>
      <c r="S20" s="117"/>
      <c r="T20" s="138"/>
    </row>
    <row r="21" spans="2:20" s="10" customFormat="1" ht="15" customHeight="1" x14ac:dyDescent="0.25">
      <c r="C21" s="163" t="s">
        <v>141</v>
      </c>
      <c r="D21" s="174" t="s">
        <v>301</v>
      </c>
      <c r="F21" s="20">
        <v>35.200000000000003</v>
      </c>
      <c r="G21" s="153"/>
      <c r="H21" s="49">
        <v>163</v>
      </c>
      <c r="I21" s="49">
        <v>99</v>
      </c>
      <c r="J21" s="49">
        <f>'Jadual 2.1 (3)'!J21+'Jadual 3.1 (3)'!J21</f>
        <v>292</v>
      </c>
      <c r="K21" s="21"/>
      <c r="L21" s="49">
        <v>421</v>
      </c>
      <c r="M21" s="49">
        <v>307.125</v>
      </c>
      <c r="N21" s="49">
        <f>'Jadual 2.1 (3)'!N21+'Jadual 3.1 (3)'!N21</f>
        <v>701</v>
      </c>
      <c r="O21" s="21"/>
      <c r="P21" s="49">
        <v>4996.6422121296</v>
      </c>
      <c r="Q21" s="49">
        <v>3203.2463113636363</v>
      </c>
      <c r="R21" s="124">
        <f>'Jadual 2.1 (3)'!R21+'Jadual 3.1 (3)'!R21</f>
        <v>4735.5343333333331</v>
      </c>
      <c r="S21" s="21"/>
      <c r="T21" s="138"/>
    </row>
    <row r="22" spans="2:20" s="133" customFormat="1" ht="15" customHeight="1" x14ac:dyDescent="0.25">
      <c r="B22" s="121"/>
      <c r="C22" s="159" t="s">
        <v>205</v>
      </c>
      <c r="D22" s="175">
        <v>9</v>
      </c>
      <c r="E22" s="121"/>
      <c r="F22" s="57">
        <v>296.8</v>
      </c>
      <c r="G22" s="155"/>
      <c r="H22" s="90">
        <v>228</v>
      </c>
      <c r="I22" s="90">
        <v>209</v>
      </c>
      <c r="J22" s="182">
        <f>'Jadual 2.1 (3)'!J22+'Jadual 3.1 (3)'!J22</f>
        <v>660</v>
      </c>
      <c r="K22" s="90"/>
      <c r="L22" s="90">
        <v>742</v>
      </c>
      <c r="M22" s="90">
        <v>569.62068965517244</v>
      </c>
      <c r="N22" s="131">
        <f>'Jadual 2.1 (3)'!N22 + 'Jadual 3.1 (3)'!N22</f>
        <v>1813</v>
      </c>
      <c r="O22" s="90"/>
      <c r="P22" s="90">
        <v>6383.0741893419654</v>
      </c>
      <c r="Q22" s="90">
        <v>4872.3973813653665</v>
      </c>
      <c r="R22" s="131">
        <f>'Jadual 2.1 (3)'!R22+'Jadual 3.1 (3)'!R22</f>
        <v>14913.947952474322</v>
      </c>
      <c r="S22" s="90"/>
    </row>
    <row r="23" spans="2:20" s="133" customFormat="1" ht="12" customHeight="1" x14ac:dyDescent="0.25">
      <c r="B23" s="119"/>
      <c r="C23" s="118"/>
      <c r="D23" s="27"/>
      <c r="E23" s="119"/>
      <c r="F23" s="20"/>
      <c r="G23" s="156"/>
      <c r="H23" s="157"/>
      <c r="I23" s="157"/>
      <c r="J23" s="150"/>
      <c r="K23" s="156"/>
      <c r="L23" s="157"/>
      <c r="M23" s="157"/>
      <c r="N23" s="49"/>
      <c r="O23" s="156"/>
      <c r="P23" s="284"/>
      <c r="Q23" s="284"/>
      <c r="R23" s="124"/>
      <c r="S23" s="120"/>
    </row>
    <row r="24" spans="2:20" s="133" customFormat="1" x14ac:dyDescent="0.25">
      <c r="B24" s="121"/>
      <c r="C24" s="166" t="s">
        <v>37</v>
      </c>
      <c r="D24" s="175">
        <v>10</v>
      </c>
      <c r="E24" s="121"/>
      <c r="F24" s="57">
        <v>7363.3</v>
      </c>
      <c r="G24" s="155"/>
      <c r="H24" s="90">
        <v>12677</v>
      </c>
      <c r="I24" s="90">
        <v>12668</v>
      </c>
      <c r="J24" s="131">
        <f>SUM(J25:J33)</f>
        <v>15000</v>
      </c>
      <c r="K24" s="90"/>
      <c r="L24" s="90">
        <v>31563</v>
      </c>
      <c r="M24" s="90">
        <v>32760.10307781649</v>
      </c>
      <c r="N24" s="131">
        <f>'Jadual 2.1 (3)'!N24+'Jadual 3.1 (3)'!N24</f>
        <v>38811</v>
      </c>
      <c r="O24" s="90"/>
      <c r="P24" s="90">
        <v>632226.37546763755</v>
      </c>
      <c r="Q24" s="90">
        <v>564158.11754685687</v>
      </c>
      <c r="R24" s="131">
        <f>'Jadual 2.1 (3)'!R24+'Jadual 3.1 (3)'!R24</f>
        <v>667886.64502403606</v>
      </c>
      <c r="S24" s="127"/>
    </row>
    <row r="25" spans="2:20" s="133" customFormat="1" ht="15" customHeight="1" x14ac:dyDescent="0.25">
      <c r="B25" s="119"/>
      <c r="C25" s="167" t="s">
        <v>85</v>
      </c>
      <c r="D25" s="170" t="s">
        <v>302</v>
      </c>
      <c r="E25" s="119"/>
      <c r="F25" s="50">
        <v>980.3</v>
      </c>
      <c r="G25" s="156"/>
      <c r="H25" s="92">
        <v>1825</v>
      </c>
      <c r="I25" s="92">
        <v>1900</v>
      </c>
      <c r="J25" s="49">
        <f>'Jadual 2.1 (3)'!J25 + 'Jadual 3.1 (3)'!J25</f>
        <v>2958</v>
      </c>
      <c r="K25" s="49"/>
      <c r="L25" s="92">
        <v>4521</v>
      </c>
      <c r="M25" s="92">
        <v>4283</v>
      </c>
      <c r="N25" s="49">
        <f>'Jadual 2.1 (3)'!N25+'Jadual 3.1 (3)'!N25</f>
        <v>8243</v>
      </c>
      <c r="O25" s="49"/>
      <c r="P25" s="92">
        <v>59413.1027895812</v>
      </c>
      <c r="Q25" s="92">
        <v>57818.485032168974</v>
      </c>
      <c r="R25" s="124">
        <f>'Jadual 2.1 (3)'!R25+'Jadual 3.1 (3)'!R25</f>
        <v>121983.90199999999</v>
      </c>
      <c r="S25" s="128"/>
    </row>
    <row r="26" spans="2:20" s="133" customFormat="1" ht="15" customHeight="1" x14ac:dyDescent="0.25">
      <c r="B26" s="119"/>
      <c r="C26" s="167" t="s">
        <v>39</v>
      </c>
      <c r="D26" s="170" t="s">
        <v>303</v>
      </c>
      <c r="E26" s="119"/>
      <c r="F26" s="50">
        <v>1174.9000000000001</v>
      </c>
      <c r="G26" s="156"/>
      <c r="H26" s="92">
        <v>1724</v>
      </c>
      <c r="I26" s="92">
        <v>1821</v>
      </c>
      <c r="J26" s="49">
        <f>'Jadual 2.1 (3)'!J26 + 'Jadual 3.1 (3)'!J26</f>
        <v>2122</v>
      </c>
      <c r="K26" s="21"/>
      <c r="L26" s="92">
        <v>4821</v>
      </c>
      <c r="M26" s="92">
        <v>5150.829268292684</v>
      </c>
      <c r="N26" s="49">
        <f>'Jadual 2.1 (3)'!N26+'Jadual 3.1 (3)'!N26</f>
        <v>5866</v>
      </c>
      <c r="O26" s="21">
        <v>0</v>
      </c>
      <c r="P26" s="92">
        <v>91194.218537568682</v>
      </c>
      <c r="Q26" s="92">
        <v>87397.93372951186</v>
      </c>
      <c r="R26" s="124">
        <f>'Jadual 2.1 (3)'!R26+'Jadual 3.1 (3)'!R26</f>
        <v>110823.40765386887</v>
      </c>
      <c r="S26" s="129"/>
    </row>
    <row r="27" spans="2:20" s="133" customFormat="1" ht="15" customHeight="1" x14ac:dyDescent="0.25">
      <c r="B27" s="119"/>
      <c r="C27" s="167" t="s">
        <v>41</v>
      </c>
      <c r="D27" s="170" t="s">
        <v>304</v>
      </c>
      <c r="E27" s="119"/>
      <c r="F27" s="50">
        <v>326.3</v>
      </c>
      <c r="G27" s="156"/>
      <c r="H27" s="92">
        <v>1156</v>
      </c>
      <c r="I27" s="92">
        <v>1054</v>
      </c>
      <c r="J27" s="49">
        <f>'Jadual 2.1 (3)'!J27 + 'Jadual 3.1 (3)'!J27</f>
        <v>754</v>
      </c>
      <c r="K27" s="49"/>
      <c r="L27" s="92">
        <v>2854</v>
      </c>
      <c r="M27" s="92">
        <v>2736.5</v>
      </c>
      <c r="N27" s="49">
        <f>'Jadual 2.1 (3)'!N27+'Jadual 3.1 (3)'!N27</f>
        <v>1887</v>
      </c>
      <c r="O27" s="49">
        <v>0</v>
      </c>
      <c r="P27" s="92">
        <v>66656.648784204604</v>
      </c>
      <c r="Q27" s="92">
        <v>46162.449026467235</v>
      </c>
      <c r="R27" s="124">
        <f>'Jadual 2.1 (3)'!R27+'Jadual 3.1 (3)'!R27</f>
        <v>30801.391</v>
      </c>
      <c r="S27" s="128"/>
    </row>
    <row r="28" spans="2:20" s="133" customFormat="1" ht="15" customHeight="1" x14ac:dyDescent="0.25">
      <c r="B28" s="119"/>
      <c r="C28" s="167" t="s">
        <v>40</v>
      </c>
      <c r="D28" s="170" t="s">
        <v>305</v>
      </c>
      <c r="E28" s="119"/>
      <c r="F28" s="50">
        <v>298.39999999999998</v>
      </c>
      <c r="G28" s="156"/>
      <c r="H28" s="92">
        <v>487</v>
      </c>
      <c r="I28" s="92">
        <v>1030</v>
      </c>
      <c r="J28" s="49">
        <f>'Jadual 2.1 (3)'!J28 + 'Jadual 3.1 (3)'!J28</f>
        <v>1040</v>
      </c>
      <c r="K28" s="49"/>
      <c r="L28" s="92">
        <v>1293</v>
      </c>
      <c r="M28" s="92">
        <v>2650</v>
      </c>
      <c r="N28" s="49">
        <f>'Jadual 2.1 (3)'!N28+'Jadual 3.1 (3)'!N28</f>
        <v>2636</v>
      </c>
      <c r="O28" s="49">
        <v>0</v>
      </c>
      <c r="P28" s="92">
        <v>15642.829384412325</v>
      </c>
      <c r="Q28" s="92">
        <v>29237.537628808033</v>
      </c>
      <c r="R28" s="124">
        <f>'Jadual 2.1 (3)'!R28+'Jadual 3.1 (3)'!R28</f>
        <v>39284.10614197531</v>
      </c>
      <c r="S28" s="128"/>
    </row>
    <row r="29" spans="2:20" s="133" customFormat="1" ht="15" customHeight="1" x14ac:dyDescent="0.25">
      <c r="B29" s="119"/>
      <c r="C29" s="167" t="s">
        <v>42</v>
      </c>
      <c r="D29" s="170" t="s">
        <v>306</v>
      </c>
      <c r="E29" s="119"/>
      <c r="F29" s="50">
        <v>2360</v>
      </c>
      <c r="G29" s="156"/>
      <c r="H29" s="92">
        <v>3468</v>
      </c>
      <c r="I29" s="92">
        <v>3341</v>
      </c>
      <c r="J29" s="49">
        <f>'Jadual 2.1 (3)'!J29 + 'Jadual 3.1 (3)'!J29</f>
        <v>3881</v>
      </c>
      <c r="K29" s="49"/>
      <c r="L29" s="92">
        <v>8928</v>
      </c>
      <c r="M29" s="92">
        <v>9222.6666666666661</v>
      </c>
      <c r="N29" s="49">
        <f>'Jadual 2.1 (3)'!N29+'Jadual 3.1 (3)'!N29</f>
        <v>9586</v>
      </c>
      <c r="O29" s="49">
        <v>0</v>
      </c>
      <c r="P29" s="92">
        <v>230160.90742410524</v>
      </c>
      <c r="Q29" s="92">
        <v>204463.72577289681</v>
      </c>
      <c r="R29" s="124">
        <f>'Jadual 2.1 (3)'!R29+'Jadual 3.1 (3)'!R29</f>
        <v>184706.2055065278</v>
      </c>
      <c r="S29" s="128"/>
    </row>
    <row r="30" spans="2:20" s="133" customFormat="1" ht="15" customHeight="1" x14ac:dyDescent="0.25">
      <c r="B30" s="119"/>
      <c r="C30" s="167" t="s">
        <v>86</v>
      </c>
      <c r="D30" s="170" t="s">
        <v>307</v>
      </c>
      <c r="E30" s="119"/>
      <c r="F30" s="50">
        <v>110.3</v>
      </c>
      <c r="G30" s="156"/>
      <c r="H30" s="92">
        <v>464</v>
      </c>
      <c r="I30" s="92">
        <v>486</v>
      </c>
      <c r="J30" s="49">
        <f>'Jadual 2.1 (3)'!J30 + 'Jadual 3.1 (3)'!J30</f>
        <v>450</v>
      </c>
      <c r="K30" s="49"/>
      <c r="L30" s="92">
        <v>1265</v>
      </c>
      <c r="M30" s="92">
        <v>963.85714285714289</v>
      </c>
      <c r="N30" s="49">
        <f>'Jadual 2.1 (3)'!N30+'Jadual 3.1 (3)'!N30</f>
        <v>1256</v>
      </c>
      <c r="O30" s="49">
        <v>0</v>
      </c>
      <c r="P30" s="92">
        <v>18925.794658399998</v>
      </c>
      <c r="Q30" s="92">
        <v>18040.521337705773</v>
      </c>
      <c r="R30" s="124">
        <f>'Jadual 2.1 (3)'!R30+'Jadual 3.1 (3)'!R30</f>
        <v>19653.85422222222</v>
      </c>
      <c r="S30" s="128"/>
    </row>
    <row r="31" spans="2:20" s="133" customFormat="1" ht="15" customHeight="1" x14ac:dyDescent="0.25">
      <c r="B31" s="119"/>
      <c r="C31" s="167" t="s">
        <v>43</v>
      </c>
      <c r="D31" s="170" t="s">
        <v>308</v>
      </c>
      <c r="E31" s="119"/>
      <c r="F31" s="50">
        <v>346.9</v>
      </c>
      <c r="G31" s="156"/>
      <c r="H31" s="92">
        <v>591</v>
      </c>
      <c r="I31" s="92">
        <v>623</v>
      </c>
      <c r="J31" s="49">
        <f>'Jadual 2.1 (3)'!J31 + 'Jadual 3.1 (3)'!J31</f>
        <v>698</v>
      </c>
      <c r="K31" s="49"/>
      <c r="L31" s="92">
        <v>1201</v>
      </c>
      <c r="M31" s="92">
        <v>1562</v>
      </c>
      <c r="N31" s="49">
        <f>'Jadual 2.1 (3)'!N31+'Jadual 3.1 (3)'!N31</f>
        <v>1559</v>
      </c>
      <c r="O31" s="49">
        <v>0</v>
      </c>
      <c r="P31" s="92">
        <v>16942.942125238096</v>
      </c>
      <c r="Q31" s="92">
        <v>17920.839219241665</v>
      </c>
      <c r="R31" s="124">
        <f>'Jadual 2.1 (3)'!R31+'Jadual 3.1 (3)'!R31</f>
        <v>29138.520027343751</v>
      </c>
      <c r="S31" s="128"/>
    </row>
    <row r="32" spans="2:20" s="133" customFormat="1" ht="15" customHeight="1" x14ac:dyDescent="0.25">
      <c r="B32" s="119"/>
      <c r="C32" s="168" t="s">
        <v>142</v>
      </c>
      <c r="D32" s="170" t="s">
        <v>309</v>
      </c>
      <c r="E32" s="119"/>
      <c r="F32" s="50">
        <v>1508.1</v>
      </c>
      <c r="G32" s="156"/>
      <c r="H32" s="92">
        <v>2433</v>
      </c>
      <c r="I32" s="92">
        <v>1520</v>
      </c>
      <c r="J32" s="49">
        <f>'Jadual 2.1 (3)'!J32 + 'Jadual 3.1 (3)'!J32</f>
        <v>1436</v>
      </c>
      <c r="K32" s="21"/>
      <c r="L32" s="92">
        <v>5517</v>
      </c>
      <c r="M32" s="92">
        <v>4009.75</v>
      </c>
      <c r="N32" s="49">
        <f>'Jadual 2.1 (3)'!N32+'Jadual 3.1 (3)'!N32</f>
        <v>3080</v>
      </c>
      <c r="O32" s="21">
        <v>0</v>
      </c>
      <c r="P32" s="92">
        <v>117936.07733479407</v>
      </c>
      <c r="Q32" s="92">
        <v>75862.225027947483</v>
      </c>
      <c r="R32" s="124">
        <f>'Jadual 2.1 (3)'!R32+'Jadual 3.1 (3)'!R32</f>
        <v>66140.454531249998</v>
      </c>
      <c r="S32" s="129"/>
    </row>
    <row r="33" spans="2:21" s="133" customFormat="1" ht="15" customHeight="1" x14ac:dyDescent="0.25">
      <c r="B33" s="119"/>
      <c r="C33" s="168" t="s">
        <v>143</v>
      </c>
      <c r="D33" s="170" t="s">
        <v>310</v>
      </c>
      <c r="E33" s="119"/>
      <c r="F33" s="50">
        <v>258.10000000000002</v>
      </c>
      <c r="G33" s="156"/>
      <c r="H33" s="92">
        <v>529</v>
      </c>
      <c r="I33" s="92">
        <v>893</v>
      </c>
      <c r="J33" s="49">
        <f>'Jadual 2.1 (3)'!J33 + 'Jadual 3.1 (3)'!J33</f>
        <v>1661</v>
      </c>
      <c r="K33" s="49"/>
      <c r="L33" s="92">
        <v>1163</v>
      </c>
      <c r="M33" s="92">
        <v>2181.5</v>
      </c>
      <c r="N33" s="49">
        <f>'Jadual 2.1 (3)'!N33+'Jadual 3.1 (3)'!N33</f>
        <v>4698</v>
      </c>
      <c r="O33" s="49">
        <v>0</v>
      </c>
      <c r="P33" s="92">
        <v>15353.854429333334</v>
      </c>
      <c r="Q33" s="92">
        <v>27254.400772108995</v>
      </c>
      <c r="R33" s="124">
        <f>'Jadual 2.1 (3)'!R33+'Jadual 3.1 (3)'!R33</f>
        <v>65354.803940848207</v>
      </c>
      <c r="S33" s="128"/>
    </row>
    <row r="34" spans="2:21" s="10" customFormat="1" ht="7.5" customHeight="1" x14ac:dyDescent="0.25">
      <c r="D34" s="170"/>
      <c r="F34" s="20"/>
      <c r="G34" s="153"/>
      <c r="H34" s="21"/>
      <c r="I34" s="21"/>
      <c r="J34" s="49"/>
      <c r="K34" s="21"/>
      <c r="L34" s="21"/>
      <c r="M34" s="21"/>
      <c r="N34" s="49"/>
      <c r="O34" s="21"/>
      <c r="P34" s="21"/>
      <c r="Q34" s="21"/>
      <c r="R34" s="124"/>
      <c r="S34" s="21"/>
      <c r="T34" s="138"/>
      <c r="U34" s="139"/>
    </row>
    <row r="35" spans="2:21" s="10" customFormat="1" ht="14.25" customHeight="1" x14ac:dyDescent="0.25">
      <c r="B35" s="7"/>
      <c r="C35" s="159" t="s">
        <v>44</v>
      </c>
      <c r="D35" s="175">
        <v>11</v>
      </c>
      <c r="E35" s="48"/>
      <c r="F35" s="90">
        <v>1232.2</v>
      </c>
      <c r="G35" s="151"/>
      <c r="H35" s="90">
        <v>4321</v>
      </c>
      <c r="I35" s="90">
        <v>5247</v>
      </c>
      <c r="J35" s="131">
        <f>SUM(J36:J43)</f>
        <v>9453</v>
      </c>
      <c r="K35" s="122"/>
      <c r="L35" s="90">
        <v>12133</v>
      </c>
      <c r="M35" s="90">
        <v>13311.695874183006</v>
      </c>
      <c r="N35" s="131">
        <f>'Jadual 2.1 (3)'!N35+'Jadual 3.1 (3)'!N35</f>
        <v>20045</v>
      </c>
      <c r="O35" s="122">
        <v>0</v>
      </c>
      <c r="P35" s="90">
        <v>133450.46955274104</v>
      </c>
      <c r="Q35" s="90">
        <v>155079.51290533852</v>
      </c>
      <c r="R35" s="131">
        <f>'Jadual 2.1 (3)'!R35+'Jadual 3.1 (3)'!R35</f>
        <v>212125.86845425685</v>
      </c>
      <c r="S35" s="122"/>
      <c r="T35" s="138"/>
      <c r="U35" s="59"/>
    </row>
    <row r="36" spans="2:21" s="10" customFormat="1" ht="15" customHeight="1" x14ac:dyDescent="0.25">
      <c r="C36" s="163" t="s">
        <v>48</v>
      </c>
      <c r="D36" s="170" t="s">
        <v>311</v>
      </c>
      <c r="F36" s="20">
        <v>165.4</v>
      </c>
      <c r="G36" s="153"/>
      <c r="H36" s="92">
        <v>308</v>
      </c>
      <c r="I36" s="92">
        <v>399</v>
      </c>
      <c r="J36" s="49">
        <f>'Jadual 2.1 (3)'!J36+'Jadual 3.1 (3)'!J36</f>
        <v>838</v>
      </c>
      <c r="K36" s="21"/>
      <c r="L36" s="92">
        <v>777</v>
      </c>
      <c r="M36" s="92">
        <v>934.58823529411768</v>
      </c>
      <c r="N36" s="49">
        <f>'Jadual 2.1 (3)'!N36+'Jadual 3.1 (3)'!N36</f>
        <v>2215</v>
      </c>
      <c r="O36" s="21">
        <v>0</v>
      </c>
      <c r="P36" s="92">
        <v>6886.690396483199</v>
      </c>
      <c r="Q36" s="92">
        <v>8142.6057964669717</v>
      </c>
      <c r="R36" s="124">
        <f>'Jadual 2.1 (3)'!R36+'Jadual 3.1 (3)'!R36</f>
        <v>23656.487999999998</v>
      </c>
      <c r="S36" s="21"/>
      <c r="T36" s="138"/>
      <c r="U36" s="139"/>
    </row>
    <row r="37" spans="2:21" s="10" customFormat="1" ht="15" customHeight="1" x14ac:dyDescent="0.25">
      <c r="C37" s="163" t="s">
        <v>45</v>
      </c>
      <c r="D37" s="170" t="s">
        <v>303</v>
      </c>
      <c r="F37" s="20">
        <v>168.1</v>
      </c>
      <c r="G37" s="153"/>
      <c r="H37" s="92">
        <v>578</v>
      </c>
      <c r="I37" s="92">
        <v>726</v>
      </c>
      <c r="J37" s="49">
        <f>'Jadual 2.1 (3)'!J37+'Jadual 3.1 (3)'!J37</f>
        <v>2693</v>
      </c>
      <c r="K37" s="21"/>
      <c r="L37" s="92">
        <v>1818</v>
      </c>
      <c r="M37" s="92">
        <v>1866.4499999999998</v>
      </c>
      <c r="N37" s="49">
        <f>'Jadual 2.1 (3)'!N37+'Jadual 3.1 (3)'!N37</f>
        <v>1852</v>
      </c>
      <c r="O37" s="21">
        <v>0</v>
      </c>
      <c r="P37" s="92">
        <v>20131.416281169906</v>
      </c>
      <c r="Q37" s="92">
        <v>24071.834699619994</v>
      </c>
      <c r="R37" s="124">
        <f>'Jadual 2.1 (3)'!R37+'Jadual 3.1 (3)'!R37</f>
        <v>18655.7736</v>
      </c>
      <c r="S37" s="21"/>
      <c r="T37" s="138"/>
      <c r="U37" s="139"/>
    </row>
    <row r="38" spans="2:21" s="10" customFormat="1" ht="15" customHeight="1" x14ac:dyDescent="0.25">
      <c r="C38" s="163" t="s">
        <v>46</v>
      </c>
      <c r="D38" s="170" t="s">
        <v>304</v>
      </c>
      <c r="F38" s="20">
        <v>231.8</v>
      </c>
      <c r="G38" s="153"/>
      <c r="H38" s="92">
        <v>512</v>
      </c>
      <c r="I38" s="92">
        <v>701</v>
      </c>
      <c r="J38" s="49">
        <f>'Jadual 2.1 (3)'!J38+'Jadual 3.1 (3)'!J38</f>
        <v>1146</v>
      </c>
      <c r="K38" s="21"/>
      <c r="L38" s="92">
        <v>1031</v>
      </c>
      <c r="M38" s="92">
        <v>1780.2222222222222</v>
      </c>
      <c r="N38" s="49">
        <f>'Jadual 2.1 (3)'!N38+'Jadual 3.1 (3)'!N38</f>
        <v>3234</v>
      </c>
      <c r="O38" s="21">
        <v>0</v>
      </c>
      <c r="P38" s="92">
        <v>11929.66843985676</v>
      </c>
      <c r="Q38" s="92">
        <v>14753.251508050322</v>
      </c>
      <c r="R38" s="124">
        <f>'Jadual 2.1 (3)'!R38+'Jadual 3.1 (3)'!R38</f>
        <v>35246.835404040401</v>
      </c>
      <c r="S38" s="21"/>
      <c r="T38" s="138"/>
      <c r="U38" s="139"/>
    </row>
    <row r="39" spans="2:21" s="10" customFormat="1" ht="15" customHeight="1" x14ac:dyDescent="0.25">
      <c r="C39" s="163" t="s">
        <v>88</v>
      </c>
      <c r="D39" s="174" t="s">
        <v>305</v>
      </c>
      <c r="F39" s="20">
        <v>245.4</v>
      </c>
      <c r="G39" s="153"/>
      <c r="H39" s="92">
        <v>1424</v>
      </c>
      <c r="I39" s="92">
        <v>1883</v>
      </c>
      <c r="J39" s="49">
        <f>'Jadual 2.1 (3)'!J39+'Jadual 3.1 (3)'!J39</f>
        <v>2371</v>
      </c>
      <c r="K39" s="21"/>
      <c r="L39" s="92">
        <v>4264</v>
      </c>
      <c r="M39" s="92">
        <v>4725.0354166666666</v>
      </c>
      <c r="N39" s="49">
        <f>'Jadual 2.1 (3)'!N39+'Jadual 3.1 (3)'!N39</f>
        <v>6478</v>
      </c>
      <c r="O39" s="21">
        <v>0</v>
      </c>
      <c r="P39" s="92">
        <v>55026.862071198877</v>
      </c>
      <c r="Q39" s="92">
        <v>73298.988940291252</v>
      </c>
      <c r="R39" s="124">
        <f>'Jadual 2.1 (3)'!R39+'Jadual 3.1 (3)'!R39</f>
        <v>73111.628378787893</v>
      </c>
      <c r="S39" s="21"/>
      <c r="T39" s="138"/>
      <c r="U39" s="139"/>
    </row>
    <row r="40" spans="2:21" s="10" customFormat="1" ht="15" customHeight="1" x14ac:dyDescent="0.25">
      <c r="C40" s="163" t="s">
        <v>145</v>
      </c>
      <c r="D40" s="174" t="s">
        <v>314</v>
      </c>
      <c r="F40" s="20">
        <v>126.7</v>
      </c>
      <c r="G40" s="153"/>
      <c r="H40" s="92">
        <v>311</v>
      </c>
      <c r="I40" s="92">
        <v>352</v>
      </c>
      <c r="J40" s="49">
        <f>'Jadual 2.1 (3)'!J40+'Jadual 3.1 (3)'!J40</f>
        <v>426</v>
      </c>
      <c r="K40" s="21"/>
      <c r="L40" s="92">
        <v>920</v>
      </c>
      <c r="M40" s="92">
        <v>933</v>
      </c>
      <c r="N40" s="49">
        <f>'Jadual 2.1 (3)'!N40+'Jadual 3.1 (3)'!N40</f>
        <v>1274</v>
      </c>
      <c r="O40" s="21">
        <v>0</v>
      </c>
      <c r="P40" s="92">
        <v>7610.1071821498181</v>
      </c>
      <c r="Q40" s="92">
        <v>7229.3147411933314</v>
      </c>
      <c r="R40" s="124">
        <f>'Jadual 2.1 (3)'!R40+'Jadual 3.1 (3)'!R40</f>
        <v>13303.349</v>
      </c>
      <c r="S40" s="21"/>
      <c r="T40" s="138"/>
      <c r="U40" s="139"/>
    </row>
    <row r="41" spans="2:21" s="10" customFormat="1" ht="15" customHeight="1" x14ac:dyDescent="0.25">
      <c r="C41" s="163" t="s">
        <v>144</v>
      </c>
      <c r="D41" s="170" t="s">
        <v>312</v>
      </c>
      <c r="F41" s="20">
        <v>74.599999999999994</v>
      </c>
      <c r="G41" s="153"/>
      <c r="H41" s="92">
        <v>240</v>
      </c>
      <c r="I41" s="92">
        <v>418</v>
      </c>
      <c r="J41" s="49">
        <f>'Jadual 2.1 (3)'!J41+'Jadual 3.1 (3)'!J41</f>
        <v>531</v>
      </c>
      <c r="K41" s="21"/>
      <c r="L41" s="92">
        <v>553</v>
      </c>
      <c r="M41" s="92">
        <v>1128.3999999999996</v>
      </c>
      <c r="N41" s="49">
        <f>'Jadual 2.1 (3)'!N41+'Jadual 3.1 (3)'!N41</f>
        <v>1373</v>
      </c>
      <c r="O41" s="21">
        <v>0</v>
      </c>
      <c r="P41" s="92">
        <v>5353.5611549381338</v>
      </c>
      <c r="Q41" s="92">
        <v>7923.9314946136255</v>
      </c>
      <c r="R41" s="124">
        <f>'Jadual 2.1 (3)'!R41+'Jadual 3.1 (3)'!R41</f>
        <v>12673.6235</v>
      </c>
      <c r="S41" s="21"/>
      <c r="T41" s="138"/>
      <c r="U41" s="139"/>
    </row>
    <row r="42" spans="2:21" s="10" customFormat="1" ht="15" customHeight="1" x14ac:dyDescent="0.25">
      <c r="C42" s="163" t="s">
        <v>47</v>
      </c>
      <c r="D42" s="174" t="s">
        <v>315</v>
      </c>
      <c r="F42" s="20">
        <v>64.3</v>
      </c>
      <c r="G42" s="153"/>
      <c r="H42" s="92">
        <v>166</v>
      </c>
      <c r="I42" s="92">
        <v>234</v>
      </c>
      <c r="J42" s="49">
        <f>'Jadual 2.1 (3)'!J42+'Jadual 3.1 (3)'!J42</f>
        <v>611</v>
      </c>
      <c r="K42" s="21"/>
      <c r="L42" s="92">
        <v>492</v>
      </c>
      <c r="M42" s="92">
        <v>567</v>
      </c>
      <c r="N42" s="49">
        <f>'Jadual 2.1 (3)'!N42+'Jadual 3.1 (3)'!N42</f>
        <v>1403</v>
      </c>
      <c r="O42" s="21">
        <v>0</v>
      </c>
      <c r="P42" s="92">
        <v>3483.1403519903988</v>
      </c>
      <c r="Q42" s="92">
        <v>6281.3374158770803</v>
      </c>
      <c r="R42" s="124">
        <f>'Jadual 2.1 (3)'!R42+'Jadual 3.1 (3)'!R42</f>
        <v>12746.078</v>
      </c>
      <c r="S42" s="21"/>
      <c r="T42" s="138"/>
      <c r="U42" s="139"/>
    </row>
    <row r="43" spans="2:21" s="10" customFormat="1" ht="15" customHeight="1" x14ac:dyDescent="0.25">
      <c r="C43" s="163" t="s">
        <v>87</v>
      </c>
      <c r="D43" s="171" t="s">
        <v>313</v>
      </c>
      <c r="F43" s="20">
        <v>155.9</v>
      </c>
      <c r="G43" s="153"/>
      <c r="H43" s="92">
        <v>6</v>
      </c>
      <c r="I43" s="92">
        <v>534</v>
      </c>
      <c r="J43" s="49">
        <f>'Jadual 2.1 (3)'!J43+'Jadual 3.1 (3)'!J43</f>
        <v>837</v>
      </c>
      <c r="K43" s="21"/>
      <c r="L43" s="92">
        <v>2278</v>
      </c>
      <c r="M43" s="92">
        <v>1377</v>
      </c>
      <c r="N43" s="49">
        <f>'Jadual 2.1 (3)'!N43+'Jadual 3.1 (3)'!N43</f>
        <v>2216</v>
      </c>
      <c r="O43" s="21">
        <v>0</v>
      </c>
      <c r="P43" s="92">
        <v>23029.023674953951</v>
      </c>
      <c r="Q43" s="92">
        <v>13378.248309225935</v>
      </c>
      <c r="R43" s="124">
        <f>'Jadual 2.1 (3)'!R43+'Jadual 3.1 (3)'!R43</f>
        <v>22732.092571428569</v>
      </c>
      <c r="S43" s="21"/>
      <c r="T43" s="138"/>
      <c r="U43" s="139"/>
    </row>
    <row r="44" spans="2:21" ht="8.25" customHeight="1" thickBot="1" x14ac:dyDescent="0.25">
      <c r="B44" s="326"/>
      <c r="C44" s="326"/>
      <c r="D44" s="326"/>
      <c r="E44" s="326"/>
      <c r="F44" s="331"/>
      <c r="G44" s="321"/>
      <c r="H44" s="321"/>
      <c r="I44" s="321"/>
      <c r="J44" s="321"/>
      <c r="K44" s="321"/>
      <c r="L44" s="321"/>
      <c r="M44" s="321"/>
      <c r="N44" s="321"/>
      <c r="O44" s="321"/>
      <c r="P44" s="321"/>
      <c r="Q44" s="321"/>
      <c r="R44" s="321"/>
      <c r="S44" s="326"/>
      <c r="T44" s="138"/>
    </row>
    <row r="45" spans="2:21" x14ac:dyDescent="0.2">
      <c r="E45" s="146"/>
      <c r="F45" s="94"/>
    </row>
    <row r="46" spans="2:21" x14ac:dyDescent="0.2">
      <c r="B46" s="69" t="s">
        <v>105</v>
      </c>
      <c r="C46" s="69"/>
      <c r="E46" s="146"/>
      <c r="F46" s="94"/>
    </row>
    <row r="47" spans="2:21" x14ac:dyDescent="0.2">
      <c r="B47" s="70" t="s">
        <v>206</v>
      </c>
      <c r="C47" s="70"/>
      <c r="E47" s="146"/>
      <c r="F47" s="94"/>
    </row>
    <row r="48" spans="2:21" x14ac:dyDescent="0.2">
      <c r="B48" s="69"/>
      <c r="C48" s="69"/>
      <c r="E48" s="146"/>
      <c r="F48" s="94"/>
    </row>
    <row r="49" spans="2:20" x14ac:dyDescent="0.2">
      <c r="B49" s="69" t="s">
        <v>424</v>
      </c>
      <c r="C49" s="69"/>
      <c r="E49" s="146"/>
      <c r="F49" s="94"/>
    </row>
    <row r="50" spans="2:20" x14ac:dyDescent="0.2">
      <c r="B50" s="70" t="s">
        <v>425</v>
      </c>
      <c r="C50" s="70"/>
      <c r="E50" s="146"/>
      <c r="F50" s="94"/>
    </row>
    <row r="51" spans="2:20" x14ac:dyDescent="0.2">
      <c r="B51" s="69" t="s">
        <v>207</v>
      </c>
      <c r="C51" s="69"/>
      <c r="E51" s="146"/>
      <c r="F51" s="94"/>
    </row>
    <row r="52" spans="2:20" x14ac:dyDescent="0.2">
      <c r="B52" s="70" t="s">
        <v>208</v>
      </c>
      <c r="C52" s="70"/>
      <c r="E52" s="146"/>
      <c r="F52" s="94"/>
    </row>
    <row r="53" spans="2:20" s="10" customFormat="1" ht="6.75" customHeight="1" x14ac:dyDescent="0.25">
      <c r="D53" s="174"/>
      <c r="F53" s="19"/>
      <c r="G53" s="153"/>
      <c r="H53" s="68"/>
      <c r="I53" s="68"/>
      <c r="J53" s="49"/>
      <c r="K53" s="49"/>
      <c r="L53" s="20"/>
      <c r="M53" s="20"/>
      <c r="N53" s="49"/>
      <c r="O53" s="49"/>
      <c r="P53" s="176"/>
      <c r="Q53" s="176"/>
      <c r="R53" s="193"/>
      <c r="S53" s="21"/>
      <c r="T53" s="138"/>
    </row>
    <row r="58" spans="2:20" x14ac:dyDescent="0.2">
      <c r="H58" s="123"/>
      <c r="I58" s="123"/>
      <c r="J58" s="123"/>
      <c r="K58" s="92"/>
      <c r="L58" s="123"/>
      <c r="M58" s="123"/>
      <c r="N58" s="123"/>
      <c r="O58" s="92"/>
      <c r="P58" s="92"/>
      <c r="Q58" s="92"/>
      <c r="R58" s="92"/>
      <c r="S58" s="92"/>
    </row>
    <row r="59" spans="2:20" x14ac:dyDescent="0.2">
      <c r="H59" s="123"/>
      <c r="I59" s="123"/>
      <c r="J59" s="123"/>
      <c r="K59" s="92"/>
      <c r="L59" s="50"/>
      <c r="M59" s="50"/>
      <c r="N59" s="50"/>
      <c r="O59" s="92"/>
      <c r="P59" s="92"/>
      <c r="Q59" s="92"/>
      <c r="R59" s="92"/>
      <c r="S59" s="92"/>
    </row>
    <row r="60" spans="2:20" x14ac:dyDescent="0.2">
      <c r="H60" s="123"/>
      <c r="I60" s="123"/>
      <c r="J60" s="123"/>
      <c r="K60" s="92"/>
      <c r="L60" s="123"/>
      <c r="M60" s="123"/>
      <c r="N60" s="123"/>
      <c r="O60" s="92"/>
      <c r="P60" s="92"/>
      <c r="Q60" s="92"/>
      <c r="R60" s="92"/>
      <c r="S60" s="92"/>
    </row>
  </sheetData>
  <sheetProtection algorithmName="SHA-512" hashValue="wbZ7e3g3ILO0HogY0AaFEzh3Wlj5o1hJ3TPP9bp8W8RK10W5RLF2zaAix8Ljl03I138seYwbvPIa1r/rdIYm3A==" saltValue="VXIYt6lo7TPPZKif/dHGYg==" spinCount="100000" sheet="1" objects="1" scenarios="1"/>
  <mergeCells count="5">
    <mergeCell ref="H4:J4"/>
    <mergeCell ref="P4:R4"/>
    <mergeCell ref="L4:N4"/>
    <mergeCell ref="B1:S1"/>
    <mergeCell ref="B2:S2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64"/>
  <sheetViews>
    <sheetView view="pageBreakPreview" topLeftCell="A7" zoomScale="110" zoomScaleNormal="70" zoomScaleSheetLayoutView="110" workbookViewId="0">
      <selection activeCell="I64" sqref="I64"/>
    </sheetView>
  </sheetViews>
  <sheetFormatPr defaultColWidth="9.42578125" defaultRowHeight="12.75" x14ac:dyDescent="0.2"/>
  <cols>
    <col min="1" max="1" width="6.5703125" style="94" customWidth="1"/>
    <col min="2" max="2" width="2" style="94" customWidth="1"/>
    <col min="3" max="3" width="27.5703125" style="94" customWidth="1"/>
    <col min="4" max="4" width="13.5703125" style="94" hidden="1" customWidth="1"/>
    <col min="5" max="5" width="2" style="94" customWidth="1"/>
    <col min="6" max="6" width="19.5703125" style="146" customWidth="1"/>
    <col min="7" max="7" width="2" style="94" customWidth="1"/>
    <col min="8" max="10" width="13.5703125" style="94" customWidth="1"/>
    <col min="11" max="11" width="2" style="94" customWidth="1"/>
    <col min="12" max="14" width="13.5703125" style="94" customWidth="1"/>
    <col min="15" max="15" width="2" style="94" customWidth="1"/>
    <col min="16" max="18" width="13.5703125" style="94" customWidth="1"/>
    <col min="19" max="20" width="2" style="94" customWidth="1"/>
    <col min="21" max="21" width="14.42578125" style="94" bestFit="1" customWidth="1"/>
    <col min="22" max="16384" width="9.42578125" style="94"/>
  </cols>
  <sheetData>
    <row r="1" spans="2:31" ht="15" customHeight="1" x14ac:dyDescent="0.2">
      <c r="B1" s="336" t="s">
        <v>216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78"/>
    </row>
    <row r="2" spans="2:31" ht="15" customHeight="1" x14ac:dyDescent="0.2">
      <c r="B2" s="337" t="s">
        <v>223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133"/>
    </row>
    <row r="3" spans="2:31" ht="6" customHeight="1" thickBot="1" x14ac:dyDescent="0.25">
      <c r="B3" s="298"/>
      <c r="C3" s="298"/>
      <c r="E3" s="298"/>
      <c r="F3" s="299"/>
      <c r="G3" s="298"/>
    </row>
    <row r="4" spans="2:31" s="10" customFormat="1" ht="39.6" customHeight="1" x14ac:dyDescent="0.25">
      <c r="B4" s="324"/>
      <c r="C4" s="312" t="s">
        <v>73</v>
      </c>
      <c r="D4" s="313" t="s">
        <v>229</v>
      </c>
      <c r="E4" s="314"/>
      <c r="F4" s="313" t="s">
        <v>228</v>
      </c>
      <c r="G4" s="312"/>
      <c r="H4" s="338" t="s">
        <v>212</v>
      </c>
      <c r="I4" s="338"/>
      <c r="J4" s="338"/>
      <c r="K4" s="315"/>
      <c r="L4" s="340" t="s">
        <v>213</v>
      </c>
      <c r="M4" s="340"/>
      <c r="N4" s="340"/>
      <c r="O4" s="316"/>
      <c r="P4" s="339" t="s">
        <v>214</v>
      </c>
      <c r="Q4" s="339"/>
      <c r="R4" s="339"/>
      <c r="S4" s="325"/>
    </row>
    <row r="5" spans="2:31" s="10" customFormat="1" ht="13.5" customHeight="1" x14ac:dyDescent="0.25">
      <c r="B5" s="302"/>
      <c r="C5" s="302"/>
      <c r="D5" s="302"/>
      <c r="E5" s="303"/>
      <c r="F5" s="297"/>
      <c r="G5" s="303"/>
      <c r="H5" s="323"/>
      <c r="I5" s="323"/>
      <c r="J5" s="323"/>
      <c r="K5" s="303"/>
      <c r="L5" s="303"/>
      <c r="M5" s="303"/>
      <c r="N5" s="303"/>
      <c r="O5" s="303"/>
      <c r="P5" s="302"/>
      <c r="Q5" s="302"/>
      <c r="R5" s="302"/>
      <c r="S5" s="303"/>
    </row>
    <row r="6" spans="2:31" s="133" customFormat="1" x14ac:dyDescent="0.25">
      <c r="B6" s="302"/>
      <c r="C6" s="306"/>
      <c r="D6" s="302"/>
      <c r="E6" s="302"/>
      <c r="F6" s="300"/>
      <c r="G6" s="302"/>
      <c r="H6" s="329"/>
      <c r="I6" s="329"/>
      <c r="J6" s="329"/>
      <c r="K6" s="329"/>
      <c r="L6" s="329"/>
      <c r="M6" s="329"/>
      <c r="N6" s="329"/>
      <c r="O6" s="329"/>
      <c r="P6" s="330"/>
      <c r="Q6" s="330"/>
      <c r="R6" s="330"/>
      <c r="S6" s="329"/>
    </row>
    <row r="7" spans="2:31" s="133" customFormat="1" ht="13.5" thickBot="1" x14ac:dyDescent="0.3">
      <c r="B7" s="308"/>
      <c r="C7" s="307"/>
      <c r="D7" s="307"/>
      <c r="E7" s="308"/>
      <c r="F7" s="309">
        <v>2024</v>
      </c>
      <c r="G7" s="308"/>
      <c r="H7" s="310">
        <v>2022</v>
      </c>
      <c r="I7" s="310">
        <v>2023</v>
      </c>
      <c r="J7" s="310">
        <v>2025</v>
      </c>
      <c r="K7" s="311"/>
      <c r="L7" s="310">
        <v>2022</v>
      </c>
      <c r="M7" s="310">
        <v>2023</v>
      </c>
      <c r="N7" s="310">
        <v>2025</v>
      </c>
      <c r="O7" s="311"/>
      <c r="P7" s="310">
        <v>2022</v>
      </c>
      <c r="Q7" s="310">
        <v>2023</v>
      </c>
      <c r="R7" s="310">
        <v>2025</v>
      </c>
      <c r="S7" s="332"/>
    </row>
    <row r="8" spans="2:31" s="10" customFormat="1" ht="15.75" customHeight="1" x14ac:dyDescent="0.25">
      <c r="B8" s="7"/>
      <c r="C8" s="159" t="s">
        <v>49</v>
      </c>
      <c r="D8" s="175">
        <v>12</v>
      </c>
      <c r="E8" s="48"/>
      <c r="F8" s="90">
        <v>3742.2</v>
      </c>
      <c r="G8" s="151"/>
      <c r="H8" s="90">
        <v>2817</v>
      </c>
      <c r="I8" s="90">
        <v>4534</v>
      </c>
      <c r="J8" s="131">
        <f>SUM(J9:J11,'Jadual 1.1 (4)'!J12:J35)</f>
        <v>5595</v>
      </c>
      <c r="K8" s="122"/>
      <c r="L8" s="90">
        <v>7162</v>
      </c>
      <c r="M8" s="90">
        <v>12694.4</v>
      </c>
      <c r="N8" s="131">
        <f>'Jadual 2.1 (4)'!N8+'Jadual 3.1 (4)'!N8</f>
        <v>13930</v>
      </c>
      <c r="O8" s="122">
        <v>0</v>
      </c>
      <c r="P8" s="90">
        <v>68304.672584909553</v>
      </c>
      <c r="Q8" s="90">
        <v>94824.199032003133</v>
      </c>
      <c r="R8" s="131">
        <f>'Jadual 2.1 (4)'!R8+'Jadual 3.1 (4)'!R8</f>
        <v>126691.64969849876</v>
      </c>
      <c r="S8" s="122"/>
      <c r="T8" s="138"/>
      <c r="U8" s="59"/>
      <c r="V8" s="59"/>
      <c r="W8" s="59"/>
      <c r="X8" s="59"/>
      <c r="Y8" s="59"/>
      <c r="Z8" s="59"/>
      <c r="AA8" s="59"/>
      <c r="AB8" s="59"/>
      <c r="AC8" s="293"/>
      <c r="AD8" s="59"/>
      <c r="AE8" s="59"/>
    </row>
    <row r="9" spans="2:31" s="10" customFormat="1" ht="15" customHeight="1" x14ac:dyDescent="0.25">
      <c r="C9" s="163" t="s">
        <v>163</v>
      </c>
      <c r="D9" s="170" t="s">
        <v>338</v>
      </c>
      <c r="F9" s="50">
        <v>413.6</v>
      </c>
      <c r="G9" s="153"/>
      <c r="H9" s="123">
        <v>411</v>
      </c>
      <c r="I9" s="123">
        <v>521</v>
      </c>
      <c r="J9" s="49">
        <f>'Jadual 2.1 (4)'!J9+'Jadual 3.1 (4)'!J9</f>
        <v>734</v>
      </c>
      <c r="K9" s="92"/>
      <c r="L9" s="123">
        <v>959</v>
      </c>
      <c r="M9" s="123">
        <v>1250.4000000000001</v>
      </c>
      <c r="N9" s="49">
        <f>'Jadual 2.1 (4)'!N9+'Jadual 3.1 (4)'!N9</f>
        <v>2211</v>
      </c>
      <c r="O9" s="92"/>
      <c r="P9" s="50">
        <v>8911.990810588235</v>
      </c>
      <c r="Q9" s="50">
        <v>9557.2033810351058</v>
      </c>
      <c r="R9" s="124">
        <f>'Jadual 2.1 (4)'!R9+'Jadual 3.1 (4)'!R9</f>
        <v>15785.1268248366</v>
      </c>
      <c r="S9" s="92"/>
      <c r="T9" s="138"/>
      <c r="U9" s="139"/>
    </row>
    <row r="10" spans="2:31" s="133" customFormat="1" ht="15" customHeight="1" x14ac:dyDescent="0.25">
      <c r="B10" s="119"/>
      <c r="C10" s="167" t="s">
        <v>154</v>
      </c>
      <c r="D10" s="171" t="s">
        <v>327</v>
      </c>
      <c r="E10" s="119"/>
      <c r="F10" s="50">
        <v>253.7</v>
      </c>
      <c r="G10" s="156"/>
      <c r="H10" s="123">
        <v>30</v>
      </c>
      <c r="I10" s="123">
        <v>100</v>
      </c>
      <c r="J10" s="49">
        <f>'Jadual 2.1 (4)'!J10+'Jadual 3.1 (4)'!J10</f>
        <v>210</v>
      </c>
      <c r="K10" s="124"/>
      <c r="L10" s="123">
        <v>40</v>
      </c>
      <c r="M10" s="123">
        <v>251</v>
      </c>
      <c r="N10" s="49">
        <f>'Jadual 2.1 (4)'!N10+'Jadual 3.1 (4)'!N10</f>
        <v>679</v>
      </c>
      <c r="O10" s="124"/>
      <c r="P10" s="50">
        <v>442.89544000000001</v>
      </c>
      <c r="Q10" s="50">
        <v>877.54142857142858</v>
      </c>
      <c r="R10" s="124">
        <f>'Jadual 2.1 (4)'!R10+'Jadual 3.1 (4)'!R10</f>
        <v>3304.3219047619036</v>
      </c>
      <c r="S10" s="124"/>
    </row>
    <row r="11" spans="2:31" s="133" customFormat="1" ht="15" customHeight="1" x14ac:dyDescent="0.25">
      <c r="B11" s="119"/>
      <c r="C11" s="167" t="s">
        <v>160</v>
      </c>
      <c r="D11" s="170" t="s">
        <v>335</v>
      </c>
      <c r="E11" s="119"/>
      <c r="F11" s="50">
        <v>199.3</v>
      </c>
      <c r="G11" s="156"/>
      <c r="H11" s="123">
        <v>52</v>
      </c>
      <c r="I11" s="123">
        <v>104</v>
      </c>
      <c r="J11" s="49">
        <f>'Jadual 2.1 (4)'!J11+'Jadual 3.1 (4)'!J11</f>
        <v>309</v>
      </c>
      <c r="K11" s="124"/>
      <c r="L11" s="123">
        <v>130</v>
      </c>
      <c r="M11" s="123">
        <v>275</v>
      </c>
      <c r="N11" s="49">
        <f>'Jadual 2.1 (4)'!N11+'Jadual 3.1 (4)'!N11</f>
        <v>770</v>
      </c>
      <c r="O11" s="124"/>
      <c r="P11" s="50">
        <v>805.10455999999999</v>
      </c>
      <c r="Q11" s="50">
        <v>1419.8275000000001</v>
      </c>
      <c r="R11" s="124">
        <f>'Jadual 2.1 (4)'!R11+'Jadual 3.1 (4)'!R11</f>
        <v>5528.444833333333</v>
      </c>
      <c r="S11" s="124"/>
    </row>
    <row r="12" spans="2:31" s="133" customFormat="1" ht="15" customHeight="1" x14ac:dyDescent="0.25">
      <c r="B12" s="119"/>
      <c r="C12" s="167" t="s">
        <v>52</v>
      </c>
      <c r="D12" s="170" t="s">
        <v>334</v>
      </c>
      <c r="E12" s="119"/>
      <c r="F12" s="50">
        <v>499.4</v>
      </c>
      <c r="G12" s="156"/>
      <c r="H12" s="123">
        <v>224</v>
      </c>
      <c r="I12" s="123">
        <v>352</v>
      </c>
      <c r="J12" s="91">
        <f>'Jadual 2.1 (4)'!J12+'Jadual 3.1 (4)'!J12</f>
        <v>449</v>
      </c>
      <c r="K12" s="92"/>
      <c r="L12" s="123">
        <v>504</v>
      </c>
      <c r="M12" s="123">
        <v>827.8</v>
      </c>
      <c r="N12" s="49">
        <f>'Jadual 2.1 (4)'!N12+'Jadual 3.1 (4)'!N12</f>
        <v>1575</v>
      </c>
      <c r="O12" s="92"/>
      <c r="P12" s="50">
        <v>4219.4725165656564</v>
      </c>
      <c r="Q12" s="50">
        <v>6624.370895584444</v>
      </c>
      <c r="R12" s="124">
        <f>'Jadual 2.1 (4)'!R12+'Jadual 3.1 (4)'!R12</f>
        <v>9119.9289348370912</v>
      </c>
      <c r="S12" s="92"/>
    </row>
    <row r="13" spans="2:31" s="10" customFormat="1" ht="15.75" customHeight="1" x14ac:dyDescent="0.25">
      <c r="C13" s="163" t="s">
        <v>55</v>
      </c>
      <c r="D13" s="174" t="s">
        <v>320</v>
      </c>
      <c r="F13" s="20">
        <v>164.2</v>
      </c>
      <c r="G13" s="153"/>
      <c r="H13" s="92">
        <v>52</v>
      </c>
      <c r="I13" s="92">
        <v>34</v>
      </c>
      <c r="J13" s="91">
        <f>'Jadual 2.1 (4)'!J13+'Jadual 3.1 (4)'!J13</f>
        <v>80</v>
      </c>
      <c r="K13" s="117"/>
      <c r="L13" s="92">
        <v>122</v>
      </c>
      <c r="M13" s="92">
        <v>122</v>
      </c>
      <c r="N13" s="49">
        <f>'Jadual 2.1 (4)'!N13+'Jadual 3.1 (4)'!N13</f>
        <v>184</v>
      </c>
      <c r="O13" s="117">
        <v>0</v>
      </c>
      <c r="P13" s="92">
        <v>1395.7210222222222</v>
      </c>
      <c r="Q13" s="92">
        <v>694.88722266666662</v>
      </c>
      <c r="R13" s="124">
        <f>'Jadual 2.1 (4)'!R13+'Jadual 3.1 (4)'!R13</f>
        <v>1071.2859673659673</v>
      </c>
      <c r="S13" s="117"/>
      <c r="T13" s="138"/>
      <c r="U13" s="138"/>
      <c r="V13" s="138"/>
      <c r="W13" s="138"/>
      <c r="X13" s="138"/>
      <c r="Y13" s="138"/>
    </row>
    <row r="14" spans="2:31" s="10" customFormat="1" ht="15.75" customHeight="1" x14ac:dyDescent="0.25">
      <c r="C14" s="163" t="s">
        <v>50</v>
      </c>
      <c r="D14" s="174" t="s">
        <v>317</v>
      </c>
      <c r="F14" s="20">
        <v>90</v>
      </c>
      <c r="G14" s="153"/>
      <c r="H14" s="92">
        <v>45</v>
      </c>
      <c r="I14" s="92">
        <v>65</v>
      </c>
      <c r="J14" s="91">
        <f>'Jadual 2.1 (4)'!J14+'Jadual 3.1 (4)'!J14</f>
        <v>76</v>
      </c>
      <c r="K14" s="117"/>
      <c r="L14" s="92">
        <v>86</v>
      </c>
      <c r="M14" s="92">
        <v>251</v>
      </c>
      <c r="N14" s="49">
        <f>'Jadual 2.1 (4)'!N14+'Jadual 3.1 (4)'!N14</f>
        <v>289</v>
      </c>
      <c r="O14" s="117">
        <v>0</v>
      </c>
      <c r="P14" s="92">
        <v>782.97</v>
      </c>
      <c r="Q14" s="92">
        <v>1156.1424673202609</v>
      </c>
      <c r="R14" s="124">
        <f>'Jadual 2.1 (4)'!R14+'Jadual 3.1 (4)'!R14</f>
        <v>1303.509777777778</v>
      </c>
      <c r="S14" s="117"/>
      <c r="T14" s="138"/>
      <c r="U14" s="138"/>
      <c r="V14" s="138"/>
      <c r="W14" s="138"/>
      <c r="X14" s="138"/>
      <c r="Y14" s="138"/>
    </row>
    <row r="15" spans="2:31" s="10" customFormat="1" ht="15.75" customHeight="1" x14ac:dyDescent="0.25">
      <c r="C15" s="163" t="s">
        <v>150</v>
      </c>
      <c r="D15" s="174" t="s">
        <v>322</v>
      </c>
      <c r="F15" s="92">
        <v>547</v>
      </c>
      <c r="G15" s="153"/>
      <c r="H15" s="92">
        <v>1021</v>
      </c>
      <c r="I15" s="92">
        <v>1528</v>
      </c>
      <c r="J15" s="91">
        <f>'Jadual 2.1 (4)'!J15+'Jadual 3.1 (4)'!J15</f>
        <v>1128</v>
      </c>
      <c r="K15" s="117"/>
      <c r="L15" s="92">
        <v>2764</v>
      </c>
      <c r="M15" s="92">
        <v>4082.2</v>
      </c>
      <c r="N15" s="49">
        <f>'Jadual 2.1 (4)'!N15+'Jadual 3.1 (4)'!N15</f>
        <v>1470</v>
      </c>
      <c r="O15" s="117">
        <v>0</v>
      </c>
      <c r="P15" s="92">
        <v>29209.1271311741</v>
      </c>
      <c r="Q15" s="92">
        <v>42441.977604516054</v>
      </c>
      <c r="R15" s="124">
        <f>'Jadual 2.1 (4)'!R15+'Jadual 3.1 (4)'!R15</f>
        <v>37979.0697689394</v>
      </c>
      <c r="S15" s="117"/>
      <c r="T15" s="138"/>
      <c r="U15" s="139"/>
    </row>
    <row r="16" spans="2:31" s="133" customFormat="1" ht="15" customHeight="1" x14ac:dyDescent="0.25">
      <c r="B16" s="119"/>
      <c r="C16" s="167" t="s">
        <v>159</v>
      </c>
      <c r="D16" s="170" t="s">
        <v>333</v>
      </c>
      <c r="E16" s="119"/>
      <c r="F16" s="50">
        <v>88.7</v>
      </c>
      <c r="G16" s="156"/>
      <c r="H16" s="123">
        <v>98</v>
      </c>
      <c r="I16" s="123">
        <v>146</v>
      </c>
      <c r="J16" s="91">
        <f>'Jadual 2.1 (4)'!J16+'Jadual 3.1 (4)'!J16</f>
        <v>164</v>
      </c>
      <c r="K16" s="124"/>
      <c r="L16" s="123">
        <v>234</v>
      </c>
      <c r="M16" s="123">
        <v>519</v>
      </c>
      <c r="N16" s="49">
        <f>'Jadual 2.1 (4)'!N16+'Jadual 3.1 (4)'!N16</f>
        <v>480</v>
      </c>
      <c r="O16" s="124"/>
      <c r="P16" s="50">
        <v>2417.5327949888001</v>
      </c>
      <c r="Q16" s="50">
        <v>3044.4506532608002</v>
      </c>
      <c r="R16" s="124">
        <f>'Jadual 2.1 (4)'!R16+'Jadual 3.1 (4)'!R16</f>
        <v>3360.116</v>
      </c>
      <c r="S16" s="124"/>
    </row>
    <row r="17" spans="2:25" s="10" customFormat="1" ht="15.75" customHeight="1" x14ac:dyDescent="0.25">
      <c r="C17" s="163" t="s">
        <v>149</v>
      </c>
      <c r="D17" s="174" t="s">
        <v>321</v>
      </c>
      <c r="F17" s="20">
        <v>110.9</v>
      </c>
      <c r="G17" s="153"/>
      <c r="H17" s="92">
        <v>57</v>
      </c>
      <c r="I17" s="92">
        <v>86</v>
      </c>
      <c r="J17" s="91">
        <f>'Jadual 2.1 (4)'!J17+'Jadual 3.1 (4)'!J17</f>
        <v>166</v>
      </c>
      <c r="K17" s="117"/>
      <c r="L17" s="92">
        <v>100</v>
      </c>
      <c r="M17" s="92">
        <v>706</v>
      </c>
      <c r="N17" s="49">
        <f>'Jadual 2.1 (4)'!N17+'Jadual 3.1 (4)'!N17</f>
        <v>192</v>
      </c>
      <c r="O17" s="117">
        <v>0</v>
      </c>
      <c r="P17" s="92">
        <v>721.07748214285721</v>
      </c>
      <c r="Q17" s="92">
        <v>1237.2387733860342</v>
      </c>
      <c r="R17" s="124">
        <f>'Jadual 2.1 (4)'!R17+'Jadual 3.1 (4)'!R17</f>
        <v>3874.674</v>
      </c>
      <c r="S17" s="117"/>
      <c r="T17" s="138"/>
      <c r="U17" s="138"/>
      <c r="V17" s="138"/>
      <c r="W17" s="138"/>
      <c r="X17" s="138"/>
      <c r="Y17" s="138"/>
    </row>
    <row r="18" spans="2:25" s="10" customFormat="1" ht="15" customHeight="1" x14ac:dyDescent="0.25">
      <c r="C18" s="163" t="s">
        <v>166</v>
      </c>
      <c r="D18" s="170" t="s">
        <v>342</v>
      </c>
      <c r="F18" s="50">
        <v>142.1</v>
      </c>
      <c r="G18" s="153"/>
      <c r="H18" s="123">
        <v>7</v>
      </c>
      <c r="I18" s="123">
        <v>7</v>
      </c>
      <c r="J18" s="91">
        <f>'Jadual 2.1 (4)'!J18+'Jadual 3.1 (4)'!J18</f>
        <v>72</v>
      </c>
      <c r="K18" s="92"/>
      <c r="L18" s="123">
        <v>14</v>
      </c>
      <c r="M18" s="123">
        <v>20</v>
      </c>
      <c r="N18" s="49">
        <f>'Jadual 2.1 (4)'!N18+'Jadual 3.1 (4)'!N18</f>
        <v>223</v>
      </c>
      <c r="O18" s="92"/>
      <c r="P18" s="50">
        <v>61.674999999999997</v>
      </c>
      <c r="Q18" s="50">
        <v>83.226111111111095</v>
      </c>
      <c r="R18" s="124">
        <f>'Jadual 2.1 (4)'!R18+'Jadual 3.1 (4)'!R18</f>
        <v>1423.3241666666668</v>
      </c>
      <c r="S18" s="92"/>
      <c r="T18" s="138"/>
      <c r="U18" s="139"/>
    </row>
    <row r="19" spans="2:25" s="133" customFormat="1" ht="15" customHeight="1" x14ac:dyDescent="0.25">
      <c r="B19" s="119"/>
      <c r="C19" s="167" t="s">
        <v>157</v>
      </c>
      <c r="D19" s="170" t="s">
        <v>330</v>
      </c>
      <c r="E19" s="119"/>
      <c r="F19" s="50">
        <v>167.6</v>
      </c>
      <c r="G19" s="156"/>
      <c r="H19" s="123">
        <v>23</v>
      </c>
      <c r="I19" s="123">
        <v>80</v>
      </c>
      <c r="J19" s="91">
        <f>'Jadual 2.1 (4)'!J19+'Jadual 3.1 (4)'!J19</f>
        <v>73</v>
      </c>
      <c r="K19" s="124"/>
      <c r="L19" s="123">
        <v>46</v>
      </c>
      <c r="M19" s="123">
        <v>208</v>
      </c>
      <c r="N19" s="49">
        <f>'Jadual 2.1 (4)'!N19+'Jadual 3.1 (4)'!N19</f>
        <v>306</v>
      </c>
      <c r="O19" s="124"/>
      <c r="P19" s="50">
        <v>446.35434803200002</v>
      </c>
      <c r="Q19" s="50">
        <v>1273.2527142857143</v>
      </c>
      <c r="R19" s="124">
        <f>'Jadual 2.1 (4)'!R19+'Jadual 3.1 (4)'!R19</f>
        <v>2377.1272857142853</v>
      </c>
      <c r="S19" s="124"/>
    </row>
    <row r="20" spans="2:25" s="133" customFormat="1" ht="15" customHeight="1" x14ac:dyDescent="0.25">
      <c r="B20" s="119"/>
      <c r="C20" s="167" t="s">
        <v>156</v>
      </c>
      <c r="D20" s="170" t="s">
        <v>329</v>
      </c>
      <c r="E20" s="119"/>
      <c r="F20" s="50">
        <v>156.30000000000001</v>
      </c>
      <c r="G20" s="156"/>
      <c r="H20" s="123">
        <v>135</v>
      </c>
      <c r="I20" s="123">
        <v>190</v>
      </c>
      <c r="J20" s="91">
        <f>'Jadual 2.1 (4)'!J20+'Jadual 3.1 (4)'!J20</f>
        <v>178</v>
      </c>
      <c r="K20" s="124"/>
      <c r="L20" s="123">
        <v>661</v>
      </c>
      <c r="M20" s="123">
        <v>671</v>
      </c>
      <c r="N20" s="49">
        <f>'Jadual 2.1 (4)'!N20+'Jadual 3.1 (4)'!N20</f>
        <v>464</v>
      </c>
      <c r="O20" s="124"/>
      <c r="P20" s="50">
        <v>5662.4349933257154</v>
      </c>
      <c r="Q20" s="50">
        <v>5727.1820099999995</v>
      </c>
      <c r="R20" s="124">
        <f>'Jadual 2.1 (4)'!R20+'Jadual 3.1 (4)'!R20</f>
        <v>4304.4560000000001</v>
      </c>
      <c r="S20" s="124"/>
    </row>
    <row r="21" spans="2:25" s="10" customFormat="1" ht="15.75" customHeight="1" x14ac:dyDescent="0.25">
      <c r="C21" s="163" t="s">
        <v>152</v>
      </c>
      <c r="D21" s="174" t="s">
        <v>325</v>
      </c>
      <c r="F21" s="92">
        <v>93.2</v>
      </c>
      <c r="G21" s="153"/>
      <c r="H21" s="92">
        <v>80</v>
      </c>
      <c r="I21" s="92">
        <v>99</v>
      </c>
      <c r="J21" s="91">
        <f>'Jadual 2.1 (4)'!J21+'Jadual 3.1 (4)'!J21</f>
        <v>149</v>
      </c>
      <c r="K21" s="92"/>
      <c r="L21" s="92">
        <v>172</v>
      </c>
      <c r="M21" s="92">
        <v>317</v>
      </c>
      <c r="N21" s="49">
        <f>'Jadual 2.1 (4)'!N21+'Jadual 3.1 (4)'!N21</f>
        <v>402</v>
      </c>
      <c r="O21" s="92">
        <v>0</v>
      </c>
      <c r="P21" s="92">
        <v>2154.9899999999998</v>
      </c>
      <c r="Q21" s="92">
        <v>2034.5285333333338</v>
      </c>
      <c r="R21" s="124">
        <f>'Jadual 2.1 (4)'!R21+'Jadual 3.1 (4)'!R21</f>
        <v>2770.71</v>
      </c>
      <c r="S21" s="92"/>
      <c r="T21" s="138"/>
      <c r="U21" s="139"/>
    </row>
    <row r="22" spans="2:25" s="10" customFormat="1" ht="15.75" customHeight="1" x14ac:dyDescent="0.25">
      <c r="B22" s="11"/>
      <c r="C22" s="165" t="s">
        <v>53</v>
      </c>
      <c r="D22" s="174" t="s">
        <v>323</v>
      </c>
      <c r="F22" s="92">
        <v>73.7</v>
      </c>
      <c r="G22" s="153"/>
      <c r="H22" s="92">
        <v>119</v>
      </c>
      <c r="I22" s="92">
        <v>137</v>
      </c>
      <c r="J22" s="91">
        <f>'Jadual 2.1 (4)'!J22+'Jadual 3.1 (4)'!J22</f>
        <v>150</v>
      </c>
      <c r="K22" s="92"/>
      <c r="L22" s="92">
        <v>224</v>
      </c>
      <c r="M22" s="92">
        <v>357</v>
      </c>
      <c r="N22" s="49">
        <f>'Jadual 2.1 (4)'!N22+'Jadual 3.1 (4)'!N22</f>
        <v>403</v>
      </c>
      <c r="O22" s="92">
        <v>0</v>
      </c>
      <c r="P22" s="92">
        <v>2322.8250974025977</v>
      </c>
      <c r="Q22" s="92">
        <v>1796.7418180827885</v>
      </c>
      <c r="R22" s="124">
        <f>'Jadual 2.1 (4)'!R22+'Jadual 3.1 (4)'!R22</f>
        <v>2825.8623333333335</v>
      </c>
      <c r="S22" s="92"/>
      <c r="T22" s="138"/>
      <c r="U22" s="59"/>
    </row>
    <row r="23" spans="2:25" s="133" customFormat="1" ht="15" customHeight="1" x14ac:dyDescent="0.25">
      <c r="B23" s="119"/>
      <c r="C23" s="167" t="s">
        <v>54</v>
      </c>
      <c r="D23" s="170" t="s">
        <v>331</v>
      </c>
      <c r="E23" s="119"/>
      <c r="F23" s="50">
        <v>38.5</v>
      </c>
      <c r="G23" s="156"/>
      <c r="H23" s="123">
        <v>26</v>
      </c>
      <c r="I23" s="123">
        <v>39</v>
      </c>
      <c r="J23" s="91">
        <f>'Jadual 2.1 (4)'!J23+'Jadual 3.1 (4)'!J23</f>
        <v>42</v>
      </c>
      <c r="K23" s="124"/>
      <c r="L23" s="123">
        <v>43</v>
      </c>
      <c r="M23" s="123">
        <v>103</v>
      </c>
      <c r="N23" s="49">
        <f>'Jadual 2.1 (4)'!N23+'Jadual 3.1 (4)'!N23</f>
        <v>84</v>
      </c>
      <c r="O23" s="124"/>
      <c r="P23" s="50">
        <v>302.77</v>
      </c>
      <c r="Q23" s="50">
        <v>326.44183539199997</v>
      </c>
      <c r="R23" s="124">
        <f>'Jadual 2.1 (4)'!R23+'Jadual 3.1 (4)'!R23</f>
        <v>616.05600000000004</v>
      </c>
      <c r="S23" s="124"/>
    </row>
    <row r="24" spans="2:25" s="10" customFormat="1" ht="15.75" customHeight="1" x14ac:dyDescent="0.25">
      <c r="C24" s="163" t="s">
        <v>146</v>
      </c>
      <c r="D24" s="174" t="s">
        <v>316</v>
      </c>
      <c r="F24" s="20">
        <v>77.599999999999994</v>
      </c>
      <c r="G24" s="153"/>
      <c r="H24" s="92">
        <v>66</v>
      </c>
      <c r="I24" s="92">
        <v>291</v>
      </c>
      <c r="J24" s="91">
        <f>'Jadual 2.1 (4)'!J24+'Jadual 3.1 (4)'!J24</f>
        <v>451</v>
      </c>
      <c r="K24" s="153"/>
      <c r="L24" s="92">
        <v>142</v>
      </c>
      <c r="M24" s="92">
        <v>750</v>
      </c>
      <c r="N24" s="49">
        <f>'Jadual 2.1 (4)'!N24+'Jadual 3.1 (4)'!N24</f>
        <v>1345</v>
      </c>
      <c r="O24" s="153">
        <v>0</v>
      </c>
      <c r="P24" s="92">
        <v>934.33494676923112</v>
      </c>
      <c r="Q24" s="92">
        <v>4426.1932365311995</v>
      </c>
      <c r="R24" s="124">
        <f>'Jadual 2.1 (4)'!R24+'Jadual 3.1 (4)'!R24</f>
        <v>9111.8611282051279</v>
      </c>
      <c r="S24" s="59"/>
      <c r="T24" s="138"/>
      <c r="U24" s="138"/>
      <c r="V24" s="138"/>
      <c r="W24" s="138"/>
      <c r="X24" s="138"/>
      <c r="Y24" s="138"/>
    </row>
    <row r="25" spans="2:25" s="10" customFormat="1" ht="15.75" customHeight="1" x14ac:dyDescent="0.25">
      <c r="C25" s="163" t="s">
        <v>151</v>
      </c>
      <c r="D25" s="174" t="s">
        <v>324</v>
      </c>
      <c r="F25" s="50">
        <v>24.5</v>
      </c>
      <c r="G25" s="153"/>
      <c r="H25" s="92">
        <v>37</v>
      </c>
      <c r="I25" s="92">
        <v>55</v>
      </c>
      <c r="J25" s="91">
        <f>'Jadual 2.1 (4)'!J25+'Jadual 3.1 (4)'!J25</f>
        <v>121</v>
      </c>
      <c r="K25" s="92"/>
      <c r="L25" s="92">
        <v>74</v>
      </c>
      <c r="M25" s="92">
        <v>227</v>
      </c>
      <c r="N25" s="49">
        <f>'Jadual 2.1 (4)'!N25+'Jadual 3.1 (4)'!N25</f>
        <v>292</v>
      </c>
      <c r="O25" s="92">
        <v>0</v>
      </c>
      <c r="P25" s="92">
        <v>597.57219999999995</v>
      </c>
      <c r="Q25" s="92">
        <v>667.24166666666679</v>
      </c>
      <c r="R25" s="124">
        <f>'Jadual 2.1 (4)'!R25+'Jadual 3.1 (4)'!R25</f>
        <v>2378.6729999999998</v>
      </c>
      <c r="S25" s="92"/>
      <c r="T25" s="138"/>
      <c r="U25" s="139"/>
    </row>
    <row r="26" spans="2:25" s="133" customFormat="1" ht="15" customHeight="1" x14ac:dyDescent="0.25">
      <c r="B26" s="119"/>
      <c r="C26" s="167" t="s">
        <v>161</v>
      </c>
      <c r="D26" s="170" t="s">
        <v>336</v>
      </c>
      <c r="E26" s="119"/>
      <c r="F26" s="50">
        <v>40.5</v>
      </c>
      <c r="G26" s="156"/>
      <c r="H26" s="123">
        <v>40</v>
      </c>
      <c r="I26" s="123">
        <v>86</v>
      </c>
      <c r="J26" s="91">
        <f>'Jadual 2.1 (4)'!J26+'Jadual 3.1 (4)'!J26</f>
        <v>104</v>
      </c>
      <c r="K26" s="124"/>
      <c r="L26" s="123">
        <v>94</v>
      </c>
      <c r="M26" s="123">
        <v>211</v>
      </c>
      <c r="N26" s="49">
        <f>'Jadual 2.1 (4)'!N26+'Jadual 3.1 (4)'!N26</f>
        <v>260</v>
      </c>
      <c r="O26" s="124"/>
      <c r="P26" s="50">
        <v>976.5837696000001</v>
      </c>
      <c r="Q26" s="50">
        <v>1668.7296666666668</v>
      </c>
      <c r="R26" s="124">
        <f>'Jadual 2.1 (4)'!R26+'Jadual 3.1 (4)'!R26</f>
        <v>1480.5440000000001</v>
      </c>
      <c r="S26" s="124"/>
    </row>
    <row r="27" spans="2:25" s="10" customFormat="1" ht="15" customHeight="1" x14ac:dyDescent="0.25">
      <c r="C27" s="163" t="s">
        <v>164</v>
      </c>
      <c r="D27" s="170" t="s">
        <v>340</v>
      </c>
      <c r="F27" s="50">
        <v>53.8</v>
      </c>
      <c r="G27" s="153"/>
      <c r="H27" s="123">
        <v>40</v>
      </c>
      <c r="I27" s="123">
        <v>75</v>
      </c>
      <c r="J27" s="91">
        <f>'Jadual 2.1 (4)'!J27+'Jadual 3.1 (4)'!J27</f>
        <v>95</v>
      </c>
      <c r="K27" s="92"/>
      <c r="L27" s="123">
        <v>148</v>
      </c>
      <c r="M27" s="123">
        <v>228</v>
      </c>
      <c r="N27" s="49">
        <f>'Jadual 2.1 (4)'!N27+'Jadual 3.1 (4)'!N27</f>
        <v>192</v>
      </c>
      <c r="O27" s="92"/>
      <c r="P27" s="50">
        <v>477.08</v>
      </c>
      <c r="Q27" s="50">
        <v>999.35829502720003</v>
      </c>
      <c r="R27" s="124">
        <f>'Jadual 2.1 (4)'!R27+'Jadual 3.1 (4)'!R27</f>
        <v>1696.0650000000001</v>
      </c>
      <c r="S27" s="92"/>
      <c r="T27" s="138"/>
      <c r="U27" s="139"/>
    </row>
    <row r="28" spans="2:25" s="133" customFormat="1" ht="15" customHeight="1" x14ac:dyDescent="0.25">
      <c r="B28" s="119"/>
      <c r="C28" s="167" t="s">
        <v>155</v>
      </c>
      <c r="D28" s="171" t="s">
        <v>328</v>
      </c>
      <c r="E28" s="119"/>
      <c r="F28" s="50">
        <v>30.7</v>
      </c>
      <c r="G28" s="156"/>
      <c r="H28" s="123">
        <v>17</v>
      </c>
      <c r="I28" s="123">
        <v>20</v>
      </c>
      <c r="J28" s="91">
        <f>'Jadual 2.1 (4)'!J28+'Jadual 3.1 (4)'!J28</f>
        <v>57</v>
      </c>
      <c r="K28" s="92"/>
      <c r="L28" s="123">
        <v>94</v>
      </c>
      <c r="M28" s="123">
        <v>40</v>
      </c>
      <c r="N28" s="49">
        <f>'Jadual 2.1 (4)'!N28+'Jadual 3.1 (4)'!N28</f>
        <v>86</v>
      </c>
      <c r="O28" s="92"/>
      <c r="P28" s="50">
        <v>477.95499999999998</v>
      </c>
      <c r="Q28" s="50">
        <v>396.99</v>
      </c>
      <c r="R28" s="124">
        <f>'Jadual 2.1 (4)'!R28+'Jadual 3.1 (4)'!R28</f>
        <v>1139.884</v>
      </c>
      <c r="S28" s="92"/>
    </row>
    <row r="29" spans="2:25" s="10" customFormat="1" ht="15.75" customHeight="1" x14ac:dyDescent="0.25">
      <c r="C29" s="163" t="s">
        <v>148</v>
      </c>
      <c r="D29" s="174" t="s">
        <v>319</v>
      </c>
      <c r="F29" s="20">
        <v>158.1</v>
      </c>
      <c r="G29" s="153"/>
      <c r="H29" s="92">
        <v>45</v>
      </c>
      <c r="I29" s="92">
        <v>235</v>
      </c>
      <c r="J29" s="91">
        <f>'Jadual 2.1 (4)'!J29+'Jadual 3.1 (4)'!J29</f>
        <v>190</v>
      </c>
      <c r="K29" s="117"/>
      <c r="L29" s="92">
        <v>135</v>
      </c>
      <c r="M29" s="92">
        <v>564</v>
      </c>
      <c r="N29" s="49">
        <f>'Jadual 2.1 (4)'!N29+'Jadual 3.1 (4)'!N29</f>
        <v>617</v>
      </c>
      <c r="O29" s="117">
        <v>0</v>
      </c>
      <c r="P29" s="92">
        <v>1024.335</v>
      </c>
      <c r="Q29" s="92">
        <v>4057.2608259259264</v>
      </c>
      <c r="R29" s="124">
        <f>'Jadual 2.1 (4)'!R29+'Jadual 3.1 (4)'!R29</f>
        <v>4348.7830454545447</v>
      </c>
      <c r="S29" s="117"/>
      <c r="T29" s="138"/>
      <c r="U29" s="138"/>
      <c r="V29" s="138"/>
      <c r="W29" s="138"/>
      <c r="X29" s="138"/>
      <c r="Y29" s="138"/>
    </row>
    <row r="30" spans="2:25" s="10" customFormat="1" ht="15" customHeight="1" x14ac:dyDescent="0.25">
      <c r="B30" s="11"/>
      <c r="C30" s="165" t="s">
        <v>162</v>
      </c>
      <c r="D30" s="170" t="s">
        <v>337</v>
      </c>
      <c r="F30" s="92">
        <v>33.299999999999997</v>
      </c>
      <c r="G30" s="153"/>
      <c r="H30" s="123">
        <v>0</v>
      </c>
      <c r="I30" s="123">
        <v>40</v>
      </c>
      <c r="J30" s="91">
        <f>'Jadual 2.1 (4)'!J30+'Jadual 3.1 (4)'!J30</f>
        <v>72</v>
      </c>
      <c r="K30" s="124"/>
      <c r="L30" s="123">
        <v>0</v>
      </c>
      <c r="M30" s="123">
        <v>100</v>
      </c>
      <c r="N30" s="49">
        <f>'Jadual 2.1 (4)'!N30+'Jadual 3.1 (4)'!N30</f>
        <v>68</v>
      </c>
      <c r="O30" s="124"/>
      <c r="P30" s="50">
        <v>0</v>
      </c>
      <c r="Q30" s="50">
        <v>375.67966666666672</v>
      </c>
      <c r="R30" s="124">
        <f>'Jadual 2.1 (4)'!R30+'Jadual 3.1 (4)'!R30</f>
        <v>1596.8240000000001</v>
      </c>
      <c r="S30" s="124"/>
      <c r="T30" s="138"/>
      <c r="U30" s="59"/>
    </row>
    <row r="31" spans="2:25" s="10" customFormat="1" ht="15.75" customHeight="1" x14ac:dyDescent="0.25">
      <c r="B31" s="11"/>
      <c r="C31" s="165" t="s">
        <v>153</v>
      </c>
      <c r="D31" s="174" t="s">
        <v>326</v>
      </c>
      <c r="F31" s="92">
        <v>79.599999999999994</v>
      </c>
      <c r="G31" s="153"/>
      <c r="H31" s="92">
        <v>48</v>
      </c>
      <c r="I31" s="92">
        <v>60</v>
      </c>
      <c r="J31" s="91">
        <f>'Jadual 2.1 (4)'!J31+'Jadual 3.1 (4)'!J31</f>
        <v>129</v>
      </c>
      <c r="K31" s="92"/>
      <c r="L31" s="92">
        <v>48</v>
      </c>
      <c r="M31" s="92">
        <v>114</v>
      </c>
      <c r="N31" s="49">
        <f>'Jadual 2.1 (4)'!N31+'Jadual 3.1 (4)'!N31</f>
        <v>214</v>
      </c>
      <c r="O31" s="92">
        <v>0</v>
      </c>
      <c r="P31" s="92">
        <v>320.80799999999999</v>
      </c>
      <c r="Q31" s="92">
        <v>308.45410526315794</v>
      </c>
      <c r="R31" s="124">
        <f>'Jadual 2.1 (4)'!R31+'Jadual 3.1 (4)'!R31</f>
        <v>2493.8627272727276</v>
      </c>
      <c r="S31" s="92"/>
      <c r="T31" s="138"/>
      <c r="U31" s="59"/>
    </row>
    <row r="32" spans="2:25" s="10" customFormat="1" ht="15" customHeight="1" x14ac:dyDescent="0.25">
      <c r="C32" s="163" t="s">
        <v>165</v>
      </c>
      <c r="D32" s="170" t="s">
        <v>341</v>
      </c>
      <c r="F32" s="50">
        <v>45</v>
      </c>
      <c r="G32" s="153"/>
      <c r="H32" s="123">
        <v>20</v>
      </c>
      <c r="I32" s="123">
        <v>5</v>
      </c>
      <c r="J32" s="91">
        <f>'Jadual 2.1 (4)'!J32+'Jadual 3.1 (4)'!J32</f>
        <v>7</v>
      </c>
      <c r="K32" s="92"/>
      <c r="L32" s="123">
        <v>30</v>
      </c>
      <c r="M32" s="123">
        <v>10</v>
      </c>
      <c r="N32" s="49">
        <f>'Jadual 2.1 (4)'!N32+'Jadual 3.1 (4)'!N32</f>
        <v>12</v>
      </c>
      <c r="O32" s="92"/>
      <c r="P32" s="50">
        <v>256.59800000000001</v>
      </c>
      <c r="Q32" s="50">
        <v>40.215000000000003</v>
      </c>
      <c r="R32" s="124">
        <f>'Jadual 2.1 (4)'!R32+'Jadual 3.1 (4)'!R32</f>
        <v>76.58</v>
      </c>
      <c r="S32" s="92"/>
      <c r="T32" s="138"/>
      <c r="U32" s="139"/>
    </row>
    <row r="33" spans="1:25" s="133" customFormat="1" ht="15" customHeight="1" x14ac:dyDescent="0.25">
      <c r="B33" s="119"/>
      <c r="C33" s="167" t="s">
        <v>158</v>
      </c>
      <c r="D33" s="170" t="s">
        <v>332</v>
      </c>
      <c r="E33" s="119"/>
      <c r="F33" s="50">
        <v>71</v>
      </c>
      <c r="G33" s="156"/>
      <c r="H33" s="123">
        <v>83</v>
      </c>
      <c r="I33" s="123">
        <v>96</v>
      </c>
      <c r="J33" s="91">
        <f>'Jadual 2.1 (4)'!J33+'Jadual 3.1 (4)'!J33</f>
        <v>265</v>
      </c>
      <c r="K33" s="124"/>
      <c r="L33" s="123">
        <v>241</v>
      </c>
      <c r="M33" s="123">
        <v>240</v>
      </c>
      <c r="N33" s="49">
        <f>'Jadual 2.1 (4)'!N33+'Jadual 3.1 (4)'!N33</f>
        <v>690</v>
      </c>
      <c r="O33" s="124"/>
      <c r="P33" s="50">
        <v>2257.2821387648</v>
      </c>
      <c r="Q33" s="50">
        <v>1821.4230207099081</v>
      </c>
      <c r="R33" s="124">
        <f>'Jadual 2.1 (4)'!R33+'Jadual 3.1 (4)'!R33</f>
        <v>3218.1950000000002</v>
      </c>
      <c r="S33" s="124"/>
    </row>
    <row r="34" spans="1:25" s="10" customFormat="1" ht="15" customHeight="1" x14ac:dyDescent="0.25">
      <c r="C34" s="163" t="s">
        <v>51</v>
      </c>
      <c r="D34" s="170" t="s">
        <v>339</v>
      </c>
      <c r="F34" s="50">
        <v>31.2</v>
      </c>
      <c r="G34" s="153"/>
      <c r="H34" s="123">
        <v>30</v>
      </c>
      <c r="I34" s="123">
        <v>73</v>
      </c>
      <c r="J34" s="91">
        <f>'Jadual 2.1 (4)'!J34+'Jadual 3.1 (4)'!J34</f>
        <v>124</v>
      </c>
      <c r="K34" s="92"/>
      <c r="L34" s="123">
        <v>40</v>
      </c>
      <c r="M34" s="123">
        <v>230</v>
      </c>
      <c r="N34" s="49">
        <f>'Jadual 2.1 (4)'!N34+'Jadual 3.1 (4)'!N34</f>
        <v>422</v>
      </c>
      <c r="O34" s="92"/>
      <c r="P34" s="50">
        <v>872.10900000000004</v>
      </c>
      <c r="Q34" s="50">
        <v>1570.0256000000002</v>
      </c>
      <c r="R34" s="124">
        <f>'Jadual 2.1 (4)'!R34+'Jadual 3.1 (4)'!R34</f>
        <v>3506.364</v>
      </c>
      <c r="S34" s="92"/>
      <c r="T34" s="138"/>
      <c r="U34" s="139"/>
    </row>
    <row r="35" spans="1:25" s="10" customFormat="1" ht="15.75" customHeight="1" x14ac:dyDescent="0.25">
      <c r="C35" s="163" t="s">
        <v>147</v>
      </c>
      <c r="D35" s="174" t="s">
        <v>318</v>
      </c>
      <c r="F35" s="20">
        <v>58.7</v>
      </c>
      <c r="G35" s="153"/>
      <c r="H35" s="92">
        <v>11</v>
      </c>
      <c r="I35" s="92">
        <v>10</v>
      </c>
      <c r="J35" s="153">
        <f>'Jadual 2.1 (4)'!J35+'Jadual 3.1 (4)'!J35</f>
        <v>0</v>
      </c>
      <c r="K35" s="117"/>
      <c r="L35" s="92">
        <v>17</v>
      </c>
      <c r="M35" s="92">
        <v>20</v>
      </c>
      <c r="N35" s="49">
        <f>'Jadual 2.1 (4)'!N35+'Jadual 3.1 (4)'!N35</f>
        <v>0</v>
      </c>
      <c r="O35" s="117">
        <v>0</v>
      </c>
      <c r="P35" s="92">
        <v>253.07333333333335</v>
      </c>
      <c r="Q35" s="92">
        <v>197.61500000000001</v>
      </c>
      <c r="R35" s="124">
        <f>'Jadual 2.1 (4)'!R35+'Jadual 3.1 (4)'!R35</f>
        <v>0</v>
      </c>
      <c r="S35" s="117"/>
      <c r="T35" s="138"/>
      <c r="U35" s="138"/>
      <c r="V35" s="138"/>
      <c r="W35" s="138"/>
      <c r="X35" s="138"/>
      <c r="Y35" s="138"/>
    </row>
    <row r="36" spans="1:25" ht="3.6" customHeight="1" thickBot="1" x14ac:dyDescent="0.25">
      <c r="A36" s="10"/>
      <c r="B36" s="326"/>
      <c r="C36" s="326"/>
      <c r="D36" s="326"/>
      <c r="E36" s="326"/>
      <c r="F36" s="327"/>
      <c r="G36" s="326"/>
      <c r="H36" s="326"/>
      <c r="I36" s="326"/>
      <c r="J36" s="326"/>
      <c r="K36" s="326"/>
      <c r="L36" s="326"/>
      <c r="M36" s="326"/>
      <c r="N36" s="326"/>
      <c r="O36" s="326"/>
      <c r="P36" s="326"/>
      <c r="Q36" s="326"/>
      <c r="R36" s="326"/>
      <c r="S36" s="326"/>
      <c r="T36" s="138"/>
    </row>
    <row r="37" spans="1:25" x14ac:dyDescent="0.2">
      <c r="E37" s="146"/>
      <c r="F37" s="94"/>
    </row>
    <row r="38" spans="1:25" x14ac:dyDescent="0.2">
      <c r="B38" s="69" t="s">
        <v>105</v>
      </c>
      <c r="C38" s="69"/>
      <c r="E38" s="146"/>
      <c r="F38" s="94"/>
    </row>
    <row r="39" spans="1:25" x14ac:dyDescent="0.2">
      <c r="B39" s="70" t="s">
        <v>206</v>
      </c>
      <c r="C39" s="70"/>
      <c r="E39" s="146"/>
      <c r="F39" s="94"/>
    </row>
    <row r="40" spans="1:25" x14ac:dyDescent="0.2">
      <c r="B40" s="69"/>
      <c r="C40" s="69"/>
      <c r="E40" s="146"/>
      <c r="F40" s="94"/>
    </row>
    <row r="41" spans="1:25" x14ac:dyDescent="0.2">
      <c r="B41" s="69" t="s">
        <v>424</v>
      </c>
      <c r="C41" s="69"/>
      <c r="E41" s="146"/>
      <c r="F41" s="94"/>
    </row>
    <row r="42" spans="1:25" x14ac:dyDescent="0.2">
      <c r="B42" s="70" t="s">
        <v>425</v>
      </c>
      <c r="C42" s="70"/>
      <c r="E42" s="146"/>
      <c r="F42" s="94"/>
    </row>
    <row r="43" spans="1:25" x14ac:dyDescent="0.2">
      <c r="B43" s="69" t="s">
        <v>207</v>
      </c>
      <c r="C43" s="69"/>
      <c r="E43" s="146"/>
      <c r="F43" s="94"/>
    </row>
    <row r="44" spans="1:25" x14ac:dyDescent="0.2">
      <c r="B44" s="70" t="s">
        <v>208</v>
      </c>
      <c r="C44" s="70"/>
      <c r="E44" s="146"/>
      <c r="F44" s="94"/>
    </row>
    <row r="45" spans="1:25" s="10" customFormat="1" ht="3.6" customHeight="1" x14ac:dyDescent="0.25">
      <c r="D45" s="170"/>
      <c r="F45" s="56"/>
      <c r="G45" s="153"/>
      <c r="H45" s="123"/>
      <c r="I45" s="123"/>
      <c r="J45" s="91"/>
      <c r="K45" s="92"/>
      <c r="L45" s="123"/>
      <c r="M45" s="123"/>
      <c r="N45" s="49"/>
      <c r="O45" s="92"/>
      <c r="P45" s="56"/>
      <c r="Q45" s="56"/>
      <c r="R45" s="193"/>
      <c r="S45" s="92"/>
      <c r="T45" s="138"/>
      <c r="U45" s="139"/>
    </row>
    <row r="59" spans="8:19" x14ac:dyDescent="0.2">
      <c r="H59" s="123"/>
      <c r="I59" s="123"/>
      <c r="J59" s="123"/>
      <c r="K59" s="92"/>
      <c r="L59" s="50"/>
      <c r="M59" s="50"/>
      <c r="N59" s="50"/>
      <c r="O59" s="92"/>
      <c r="P59" s="92"/>
      <c r="Q59" s="92"/>
      <c r="R59" s="92"/>
      <c r="S59" s="92"/>
    </row>
    <row r="60" spans="8:19" x14ac:dyDescent="0.2">
      <c r="H60" s="123"/>
      <c r="I60" s="123"/>
      <c r="J60" s="123"/>
      <c r="K60" s="92"/>
      <c r="L60" s="123"/>
      <c r="M60" s="123"/>
      <c r="N60" s="123"/>
      <c r="O60" s="92"/>
      <c r="P60" s="92"/>
      <c r="Q60" s="92"/>
      <c r="R60" s="92"/>
      <c r="S60" s="92"/>
    </row>
    <row r="61" spans="8:19" x14ac:dyDescent="0.2">
      <c r="H61" s="123"/>
      <c r="I61" s="123"/>
      <c r="J61" s="123"/>
      <c r="K61" s="92"/>
      <c r="L61" s="123"/>
      <c r="M61" s="123"/>
      <c r="N61" s="123"/>
      <c r="O61" s="125"/>
      <c r="P61" s="125"/>
      <c r="Q61" s="125"/>
      <c r="R61" s="125"/>
      <c r="S61" s="92"/>
    </row>
    <row r="62" spans="8:19" x14ac:dyDescent="0.2">
      <c r="H62" s="123"/>
      <c r="I62" s="123"/>
      <c r="J62" s="123"/>
      <c r="K62" s="92"/>
      <c r="L62" s="123"/>
      <c r="M62" s="123"/>
      <c r="N62" s="123"/>
      <c r="O62" s="92"/>
      <c r="P62" s="92"/>
      <c r="Q62" s="92"/>
      <c r="R62" s="92"/>
      <c r="S62" s="92"/>
    </row>
    <row r="63" spans="8:19" x14ac:dyDescent="0.2">
      <c r="H63" s="123"/>
      <c r="I63" s="123"/>
      <c r="J63" s="123"/>
      <c r="K63" s="92"/>
      <c r="L63" s="50"/>
      <c r="M63" s="50"/>
      <c r="N63" s="50"/>
      <c r="O63" s="92"/>
      <c r="P63" s="92"/>
      <c r="Q63" s="92"/>
      <c r="R63" s="92"/>
      <c r="S63" s="92"/>
    </row>
    <row r="64" spans="8:19" x14ac:dyDescent="0.2">
      <c r="H64" s="123"/>
      <c r="I64" s="123"/>
      <c r="J64" s="123"/>
      <c r="K64" s="92"/>
      <c r="L64" s="123"/>
      <c r="M64" s="123"/>
      <c r="N64" s="123"/>
      <c r="O64" s="92"/>
      <c r="P64" s="92"/>
      <c r="Q64" s="92"/>
      <c r="R64" s="92"/>
      <c r="S64" s="92"/>
    </row>
  </sheetData>
  <sheetProtection algorithmName="SHA-512" hashValue="fdEE9cxEV/Xcr/bMhlzMGbEpQ6t5bVaVLnqvr/v2QqduD9ng/PwfC0PM5BBzM6zhKIATwShzHZLfFsqM2/Ojlg==" saltValue="Y8sE9ZlKNDFS8oYpKqOA+A==" spinCount="100000" sheet="1" objects="1" scenarios="1"/>
  <mergeCells count="5">
    <mergeCell ref="P4:R4"/>
    <mergeCell ref="L4:N4"/>
    <mergeCell ref="H4:J4"/>
    <mergeCell ref="B1:S1"/>
    <mergeCell ref="B2:S2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E63"/>
  <sheetViews>
    <sheetView view="pageBreakPreview" topLeftCell="A4" zoomScale="110" zoomScaleNormal="40" zoomScaleSheetLayoutView="110" workbookViewId="0">
      <selection activeCell="L61" sqref="L61"/>
    </sheetView>
  </sheetViews>
  <sheetFormatPr defaultColWidth="9.42578125" defaultRowHeight="12.75" x14ac:dyDescent="0.2"/>
  <cols>
    <col min="1" max="1" width="6.5703125" style="94" customWidth="1"/>
    <col min="2" max="2" width="2" style="94" customWidth="1"/>
    <col min="3" max="3" width="27.5703125" style="94" customWidth="1"/>
    <col min="4" max="4" width="13.5703125" style="94" hidden="1" customWidth="1"/>
    <col min="5" max="5" width="2" style="94" customWidth="1"/>
    <col min="6" max="6" width="19.5703125" style="146" customWidth="1"/>
    <col min="7" max="7" width="2" style="94" customWidth="1"/>
    <col min="8" max="10" width="13.5703125" style="94" customWidth="1"/>
    <col min="11" max="11" width="2" style="94" customWidth="1"/>
    <col min="12" max="14" width="13.5703125" style="94" customWidth="1"/>
    <col min="15" max="15" width="2" style="94" customWidth="1"/>
    <col min="16" max="18" width="13.5703125" style="94" customWidth="1"/>
    <col min="19" max="20" width="2" style="94" customWidth="1"/>
    <col min="21" max="21" width="14.42578125" style="94" bestFit="1" customWidth="1"/>
    <col min="22" max="16384" width="9.42578125" style="94"/>
  </cols>
  <sheetData>
    <row r="1" spans="2:31" ht="15" customHeight="1" x14ac:dyDescent="0.2">
      <c r="B1" s="336" t="s">
        <v>216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78"/>
    </row>
    <row r="2" spans="2:31" ht="15" customHeight="1" x14ac:dyDescent="0.2">
      <c r="B2" s="337" t="s">
        <v>223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133"/>
    </row>
    <row r="3" spans="2:31" ht="6" customHeight="1" thickBot="1" x14ac:dyDescent="0.25">
      <c r="B3" s="298"/>
      <c r="C3" s="298"/>
      <c r="E3" s="298"/>
      <c r="F3" s="299"/>
      <c r="G3" s="298"/>
    </row>
    <row r="4" spans="2:31" s="10" customFormat="1" ht="41.25" customHeight="1" x14ac:dyDescent="0.25">
      <c r="B4" s="324"/>
      <c r="C4" s="312" t="s">
        <v>73</v>
      </c>
      <c r="D4" s="313" t="s">
        <v>229</v>
      </c>
      <c r="E4" s="314"/>
      <c r="F4" s="313" t="s">
        <v>228</v>
      </c>
      <c r="G4" s="312"/>
      <c r="H4" s="338" t="s">
        <v>212</v>
      </c>
      <c r="I4" s="338"/>
      <c r="J4" s="338"/>
      <c r="K4" s="315"/>
      <c r="L4" s="340" t="s">
        <v>213</v>
      </c>
      <c r="M4" s="340"/>
      <c r="N4" s="340"/>
      <c r="O4" s="316"/>
      <c r="P4" s="339" t="s">
        <v>214</v>
      </c>
      <c r="Q4" s="339"/>
      <c r="R4" s="339"/>
      <c r="S4" s="325"/>
    </row>
    <row r="5" spans="2:31" s="10" customFormat="1" ht="13.5" customHeight="1" x14ac:dyDescent="0.25">
      <c r="B5" s="302"/>
      <c r="C5" s="302"/>
      <c r="D5" s="302"/>
      <c r="E5" s="303"/>
      <c r="F5" s="297"/>
      <c r="G5" s="303"/>
      <c r="H5" s="323"/>
      <c r="I5" s="323"/>
      <c r="J5" s="323"/>
      <c r="K5" s="303"/>
      <c r="L5" s="303"/>
      <c r="M5" s="303"/>
      <c r="N5" s="303"/>
      <c r="O5" s="303"/>
      <c r="P5" s="302"/>
      <c r="Q5" s="302"/>
      <c r="R5" s="302"/>
      <c r="S5" s="303"/>
    </row>
    <row r="6" spans="2:31" s="133" customFormat="1" x14ac:dyDescent="0.25">
      <c r="B6" s="302"/>
      <c r="C6" s="306"/>
      <c r="D6" s="302"/>
      <c r="E6" s="302"/>
      <c r="F6" s="300"/>
      <c r="G6" s="302"/>
      <c r="H6" s="329"/>
      <c r="I6" s="329"/>
      <c r="J6" s="329"/>
      <c r="K6" s="329"/>
      <c r="L6" s="329"/>
      <c r="M6" s="329"/>
      <c r="N6" s="329"/>
      <c r="O6" s="329"/>
      <c r="P6" s="330"/>
      <c r="Q6" s="330"/>
      <c r="R6" s="330"/>
      <c r="S6" s="329"/>
    </row>
    <row r="7" spans="2:31" s="133" customFormat="1" ht="13.5" thickBot="1" x14ac:dyDescent="0.3">
      <c r="B7" s="308"/>
      <c r="C7" s="307"/>
      <c r="D7" s="307"/>
      <c r="E7" s="308"/>
      <c r="F7" s="309">
        <v>2024</v>
      </c>
      <c r="G7" s="308"/>
      <c r="H7" s="310">
        <v>2022</v>
      </c>
      <c r="I7" s="310">
        <v>2023</v>
      </c>
      <c r="J7" s="310">
        <v>2025</v>
      </c>
      <c r="K7" s="311"/>
      <c r="L7" s="310">
        <v>2022</v>
      </c>
      <c r="M7" s="310">
        <v>2023</v>
      </c>
      <c r="N7" s="310">
        <v>2025</v>
      </c>
      <c r="O7" s="311"/>
      <c r="P7" s="310">
        <v>2022</v>
      </c>
      <c r="Q7" s="310">
        <v>2023</v>
      </c>
      <c r="R7" s="310">
        <v>2025</v>
      </c>
      <c r="S7" s="332"/>
    </row>
    <row r="8" spans="2:31" s="10" customFormat="1" ht="15" customHeight="1" x14ac:dyDescent="0.25">
      <c r="B8" s="48"/>
      <c r="C8" s="169" t="s">
        <v>56</v>
      </c>
      <c r="D8" s="175">
        <v>13</v>
      </c>
      <c r="E8" s="48"/>
      <c r="F8" s="57">
        <v>2518</v>
      </c>
      <c r="G8" s="151"/>
      <c r="H8" s="57">
        <v>2420</v>
      </c>
      <c r="I8" s="57">
        <v>5772</v>
      </c>
      <c r="J8" s="131">
        <f>SUM(J9:J30,'Jadual 1.1 (6)'!J8:J25)</f>
        <v>5633</v>
      </c>
      <c r="K8" s="116"/>
      <c r="L8" s="57">
        <v>6607</v>
      </c>
      <c r="M8" s="57">
        <v>15373.115789473684</v>
      </c>
      <c r="N8" s="131">
        <f>'Jadual 2.1 (5)'!N8+'Jadual 3.1 (5)'!N8</f>
        <v>17723</v>
      </c>
      <c r="O8" s="116"/>
      <c r="P8" s="57">
        <v>82340.423195901953</v>
      </c>
      <c r="Q8" s="57">
        <v>156001.56832209535</v>
      </c>
      <c r="R8" s="131">
        <f>'Jadual 2.1 (5)'!R8+'Jadual 3.1 (5)'!R8</f>
        <v>170609.79018644095</v>
      </c>
      <c r="S8" s="116"/>
      <c r="T8" s="138"/>
      <c r="U8" s="139"/>
      <c r="V8" s="139"/>
      <c r="W8" s="139"/>
      <c r="X8" s="139"/>
      <c r="Y8" s="139"/>
      <c r="Z8" s="139"/>
      <c r="AA8" s="139"/>
      <c r="AB8" s="139"/>
      <c r="AC8" s="294"/>
      <c r="AD8" s="139"/>
      <c r="AE8" s="139"/>
    </row>
    <row r="9" spans="2:31" s="10" customFormat="1" ht="15" customHeight="1" x14ac:dyDescent="0.25">
      <c r="B9" s="11"/>
      <c r="C9" s="165" t="s">
        <v>180</v>
      </c>
      <c r="D9" s="174" t="s">
        <v>353</v>
      </c>
      <c r="F9" s="92">
        <v>625.29999999999995</v>
      </c>
      <c r="G9" s="153"/>
      <c r="H9" s="123">
        <v>435</v>
      </c>
      <c r="I9" s="123">
        <v>2023</v>
      </c>
      <c r="J9" s="49">
        <f>'Jadual 2.1 (5)'!J9 + 'Jadual 3.1 (5)'!J9</f>
        <v>1807</v>
      </c>
      <c r="K9" s="92"/>
      <c r="L9" s="123">
        <v>1348</v>
      </c>
      <c r="M9" s="123">
        <v>4820.4491228070174</v>
      </c>
      <c r="N9" s="49">
        <f>'Jadual 2.1 (5)'!N9+'Jadual 3.1 (5)'!N9</f>
        <v>5133</v>
      </c>
      <c r="O9" s="92"/>
      <c r="P9" s="50">
        <v>22176.667260426424</v>
      </c>
      <c r="Q9" s="50">
        <v>69212.970335590711</v>
      </c>
      <c r="R9" s="124">
        <f>'Jadual 2.1 (5)'!R9+'Jadual 3.1 (5)'!R9</f>
        <v>65309.023922577035</v>
      </c>
      <c r="S9" s="92"/>
      <c r="T9" s="138"/>
      <c r="U9" s="59"/>
    </row>
    <row r="10" spans="2:31" s="10" customFormat="1" ht="15" customHeight="1" x14ac:dyDescent="0.25">
      <c r="C10" s="163" t="s">
        <v>168</v>
      </c>
      <c r="D10" s="174" t="s">
        <v>344</v>
      </c>
      <c r="F10" s="50">
        <v>53.9</v>
      </c>
      <c r="G10" s="153"/>
      <c r="H10" s="123">
        <v>35</v>
      </c>
      <c r="I10" s="123">
        <v>22</v>
      </c>
      <c r="J10" s="49">
        <f>'Jadual 2.1 (5)'!J10 + 'Jadual 3.1 (5)'!J10</f>
        <v>43</v>
      </c>
      <c r="K10" s="117"/>
      <c r="L10" s="123">
        <v>62</v>
      </c>
      <c r="M10" s="123">
        <v>59</v>
      </c>
      <c r="N10" s="49">
        <f>'Jadual 2.1 (5)'!N10+'Jadual 3.1 (5)'!N10</f>
        <v>124</v>
      </c>
      <c r="O10" s="117"/>
      <c r="P10" s="50">
        <v>637.63049273600006</v>
      </c>
      <c r="Q10" s="50">
        <v>327.4428392523364</v>
      </c>
      <c r="R10" s="124">
        <f>'Jadual 2.1 (5)'!R10+'Jadual 3.1 (5)'!R10</f>
        <v>555.60833333333323</v>
      </c>
      <c r="S10" s="117"/>
      <c r="T10" s="138"/>
      <c r="U10" s="139"/>
    </row>
    <row r="11" spans="2:31" s="10" customFormat="1" ht="15" customHeight="1" x14ac:dyDescent="0.25">
      <c r="B11" s="11"/>
      <c r="C11" s="165" t="s">
        <v>184</v>
      </c>
      <c r="D11" s="174" t="s">
        <v>357</v>
      </c>
      <c r="F11" s="92">
        <v>34.4</v>
      </c>
      <c r="G11" s="153"/>
      <c r="H11" s="123">
        <v>15</v>
      </c>
      <c r="I11" s="123">
        <v>51</v>
      </c>
      <c r="J11" s="49">
        <f>'Jadual 2.1 (5)'!J11 + 'Jadual 3.1 (5)'!J11</f>
        <v>88</v>
      </c>
      <c r="K11" s="92"/>
      <c r="L11" s="123">
        <v>34</v>
      </c>
      <c r="M11" s="123">
        <v>152</v>
      </c>
      <c r="N11" s="49">
        <f>'Jadual 2.1 (5)'!N11+'Jadual 3.1 (5)'!N11</f>
        <v>236</v>
      </c>
      <c r="O11" s="92"/>
      <c r="P11" s="50">
        <v>363.81347999999997</v>
      </c>
      <c r="Q11" s="50">
        <v>970.35948442711924</v>
      </c>
      <c r="R11" s="124">
        <f>'Jadual 2.1 (5)'!R11+'Jadual 3.1 (5)'!R11</f>
        <v>1409.2453333333331</v>
      </c>
      <c r="S11" s="92"/>
      <c r="T11" s="138"/>
      <c r="U11" s="59"/>
    </row>
    <row r="12" spans="2:31" s="10" customFormat="1" ht="15" customHeight="1" x14ac:dyDescent="0.25">
      <c r="C12" s="163" t="s">
        <v>374</v>
      </c>
      <c r="D12" s="170" t="s">
        <v>362</v>
      </c>
      <c r="F12" s="50">
        <v>135.5</v>
      </c>
      <c r="G12" s="153"/>
      <c r="H12" s="123">
        <v>163</v>
      </c>
      <c r="I12" s="123">
        <v>299</v>
      </c>
      <c r="J12" s="49">
        <f>'Jadual 2.1 (5)'!J12 + 'Jadual 3.1 (5)'!J12</f>
        <v>471</v>
      </c>
      <c r="K12" s="117"/>
      <c r="L12" s="123">
        <v>498</v>
      </c>
      <c r="M12" s="123">
        <v>865</v>
      </c>
      <c r="N12" s="49">
        <f>'Jadual 2.1 (5)'!N12+'Jadual 3.1 (5)'!N12</f>
        <v>1317</v>
      </c>
      <c r="O12" s="117"/>
      <c r="P12" s="50">
        <v>5594.6528028250314</v>
      </c>
      <c r="Q12" s="50">
        <v>6573.9281108258847</v>
      </c>
      <c r="R12" s="124">
        <f>'Jadual 2.1 (5)'!R12+'Jadual 3.1 (5)'!R12</f>
        <v>10833.053357142859</v>
      </c>
      <c r="S12" s="117"/>
      <c r="T12" s="138"/>
      <c r="U12" s="138"/>
      <c r="V12" s="138"/>
      <c r="W12" s="138"/>
      <c r="X12" s="138"/>
      <c r="Y12" s="138"/>
    </row>
    <row r="13" spans="2:31" s="10" customFormat="1" ht="15" customHeight="1" x14ac:dyDescent="0.25">
      <c r="C13" s="163" t="s">
        <v>373</v>
      </c>
      <c r="D13" s="170" t="s">
        <v>365</v>
      </c>
      <c r="F13" s="92">
        <v>87.6</v>
      </c>
      <c r="G13" s="153"/>
      <c r="H13" s="123">
        <v>32</v>
      </c>
      <c r="I13" s="123">
        <v>64</v>
      </c>
      <c r="J13" s="49">
        <f>'Jadual 2.1 (5)'!J13 + 'Jadual 3.1 (5)'!J13</f>
        <v>38</v>
      </c>
      <c r="K13" s="117"/>
      <c r="L13" s="123">
        <v>101</v>
      </c>
      <c r="M13" s="123">
        <v>256</v>
      </c>
      <c r="N13" s="49">
        <f>'Jadual 2.1 (5)'!N13+'Jadual 3.1 (5)'!N13</f>
        <v>150</v>
      </c>
      <c r="O13" s="117"/>
      <c r="P13" s="50">
        <v>874.58373485714276</v>
      </c>
      <c r="Q13" s="50">
        <v>1704.3424049844236</v>
      </c>
      <c r="R13" s="124">
        <f>'Jadual 2.1 (5)'!R13+'Jadual 3.1 (5)'!R13</f>
        <v>1354.3536000000001</v>
      </c>
      <c r="S13" s="117"/>
      <c r="T13" s="138"/>
      <c r="U13" s="139"/>
    </row>
    <row r="14" spans="2:31" s="10" customFormat="1" ht="15" customHeight="1" x14ac:dyDescent="0.25">
      <c r="C14" s="163" t="s">
        <v>195</v>
      </c>
      <c r="D14" s="170" t="s">
        <v>367</v>
      </c>
      <c r="F14" s="50">
        <v>37</v>
      </c>
      <c r="G14" s="153"/>
      <c r="H14" s="123">
        <v>28</v>
      </c>
      <c r="I14" s="123">
        <v>50</v>
      </c>
      <c r="J14" s="49">
        <f>'Jadual 2.1 (5)'!J14 + 'Jadual 3.1 (5)'!J14</f>
        <v>50</v>
      </c>
      <c r="K14" s="92"/>
      <c r="L14" s="123">
        <v>47</v>
      </c>
      <c r="M14" s="123">
        <v>132</v>
      </c>
      <c r="N14" s="49">
        <f>'Jadual 2.1 (5)'!N14+'Jadual 3.1 (5)'!N14</f>
        <v>130</v>
      </c>
      <c r="O14" s="92"/>
      <c r="P14" s="50">
        <v>257.44275199999998</v>
      </c>
      <c r="Q14" s="50">
        <v>944.88695482866046</v>
      </c>
      <c r="R14" s="124">
        <f>'Jadual 2.1 (5)'!R14+'Jadual 3.1 (5)'!R14</f>
        <v>1289.7833333333335</v>
      </c>
      <c r="S14" s="92"/>
      <c r="T14" s="138"/>
      <c r="U14" s="139"/>
    </row>
    <row r="15" spans="2:31" s="10" customFormat="1" ht="15" customHeight="1" x14ac:dyDescent="0.25">
      <c r="B15" s="11"/>
      <c r="C15" s="165" t="s">
        <v>197</v>
      </c>
      <c r="D15" s="170" t="s">
        <v>369</v>
      </c>
      <c r="F15" s="92">
        <v>61.3</v>
      </c>
      <c r="G15" s="153"/>
      <c r="H15" s="123">
        <v>91</v>
      </c>
      <c r="I15" s="123">
        <v>209</v>
      </c>
      <c r="J15" s="49">
        <f>'Jadual 2.1 (5)'!J15 + 'Jadual 3.1 (5)'!J15</f>
        <v>172</v>
      </c>
      <c r="K15" s="92"/>
      <c r="L15" s="123">
        <v>196</v>
      </c>
      <c r="M15" s="123">
        <v>527</v>
      </c>
      <c r="N15" s="49">
        <f>'Jadual 2.1 (5)'!N15+'Jadual 3.1 (5)'!N15</f>
        <v>437</v>
      </c>
      <c r="O15" s="92"/>
      <c r="P15" s="50">
        <v>2831.326538461537</v>
      </c>
      <c r="Q15" s="50">
        <v>7088.2995875868655</v>
      </c>
      <c r="R15" s="124">
        <f>'Jadual 2.1 (5)'!R15+'Jadual 3.1 (5)'!R15</f>
        <v>5153.4152222222219</v>
      </c>
      <c r="S15" s="92"/>
      <c r="T15" s="138"/>
      <c r="U15" s="59"/>
    </row>
    <row r="16" spans="2:31" s="10" customFormat="1" ht="15" customHeight="1" x14ac:dyDescent="0.25">
      <c r="B16" s="11"/>
      <c r="C16" s="165" t="s">
        <v>183</v>
      </c>
      <c r="D16" s="174" t="s">
        <v>356</v>
      </c>
      <c r="F16" s="92">
        <v>24.6</v>
      </c>
      <c r="G16" s="153"/>
      <c r="H16" s="123">
        <v>0</v>
      </c>
      <c r="I16" s="123">
        <v>0</v>
      </c>
      <c r="J16" s="49">
        <f>'Jadual 2.1 (5)'!J16 + 'Jadual 3.1 (5)'!J16</f>
        <v>0</v>
      </c>
      <c r="K16" s="92"/>
      <c r="L16" s="123">
        <v>0</v>
      </c>
      <c r="M16" s="123">
        <v>0</v>
      </c>
      <c r="N16" s="49">
        <f>'Jadual 2.1 (5)'!N16+'Jadual 3.1 (5)'!N16</f>
        <v>0</v>
      </c>
      <c r="O16" s="92"/>
      <c r="P16" s="50">
        <v>0</v>
      </c>
      <c r="Q16" s="50">
        <v>0</v>
      </c>
      <c r="R16" s="124">
        <f>'Jadual 2.1 (5)'!R16+'Jadual 3.1 (5)'!R16</f>
        <v>0</v>
      </c>
      <c r="S16" s="92"/>
      <c r="T16" s="138"/>
      <c r="U16" s="59"/>
    </row>
    <row r="17" spans="2:25" s="10" customFormat="1" ht="15" customHeight="1" x14ac:dyDescent="0.25">
      <c r="C17" s="163" t="s">
        <v>171</v>
      </c>
      <c r="D17" s="174" t="s">
        <v>346</v>
      </c>
      <c r="F17" s="50">
        <v>37</v>
      </c>
      <c r="G17" s="153"/>
      <c r="H17" s="123">
        <v>135</v>
      </c>
      <c r="I17" s="123">
        <v>96</v>
      </c>
      <c r="J17" s="49">
        <f>'Jadual 2.1 (5)'!J17 + 'Jadual 3.1 (5)'!J17</f>
        <v>110</v>
      </c>
      <c r="K17" s="117"/>
      <c r="L17" s="123">
        <v>314</v>
      </c>
      <c r="M17" s="123">
        <v>192</v>
      </c>
      <c r="N17" s="49">
        <f>'Jadual 2.1 (5)'!N17+'Jadual 3.1 (5)'!N17</f>
        <v>330</v>
      </c>
      <c r="O17" s="117"/>
      <c r="P17" s="50">
        <v>4165.814763053455</v>
      </c>
      <c r="Q17" s="50">
        <v>2568.4518933604377</v>
      </c>
      <c r="R17" s="124">
        <f>'Jadual 2.1 (5)'!R17+'Jadual 3.1 (5)'!R17</f>
        <v>3861.3219780219779</v>
      </c>
      <c r="S17" s="117"/>
      <c r="T17" s="138"/>
      <c r="U17" s="138"/>
      <c r="V17" s="138"/>
      <c r="W17" s="138"/>
      <c r="X17" s="138"/>
      <c r="Y17" s="138"/>
    </row>
    <row r="18" spans="2:25" s="10" customFormat="1" ht="15" customHeight="1" x14ac:dyDescent="0.25">
      <c r="C18" s="163" t="s">
        <v>191</v>
      </c>
      <c r="D18" s="170" t="s">
        <v>363</v>
      </c>
      <c r="F18" s="50">
        <v>23.5</v>
      </c>
      <c r="G18" s="153"/>
      <c r="H18" s="123">
        <v>80</v>
      </c>
      <c r="I18" s="123">
        <v>118</v>
      </c>
      <c r="J18" s="49">
        <f>'Jadual 2.1 (5)'!J18 + 'Jadual 3.1 (5)'!J18</f>
        <v>136</v>
      </c>
      <c r="K18" s="117"/>
      <c r="L18" s="123">
        <v>215</v>
      </c>
      <c r="M18" s="123">
        <v>189</v>
      </c>
      <c r="N18" s="49">
        <f>'Jadual 2.1 (5)'!N18+'Jadual 3.1 (5)'!N18</f>
        <v>463</v>
      </c>
      <c r="O18" s="117"/>
      <c r="P18" s="50">
        <v>2393.3866258958442</v>
      </c>
      <c r="Q18" s="50">
        <v>1845.6259107688888</v>
      </c>
      <c r="R18" s="124">
        <f>'Jadual 2.1 (5)'!R18+'Jadual 3.1 (5)'!R18</f>
        <v>4315.3006666666661</v>
      </c>
      <c r="S18" s="117"/>
      <c r="T18" s="138"/>
      <c r="U18" s="138"/>
      <c r="V18" s="138"/>
      <c r="W18" s="138"/>
      <c r="X18" s="138"/>
      <c r="Y18" s="138"/>
    </row>
    <row r="19" spans="2:25" s="10" customFormat="1" ht="15" customHeight="1" x14ac:dyDescent="0.25">
      <c r="C19" s="163" t="s">
        <v>192</v>
      </c>
      <c r="D19" s="170" t="s">
        <v>364</v>
      </c>
      <c r="F19" s="50">
        <v>45</v>
      </c>
      <c r="G19" s="153"/>
      <c r="H19" s="123">
        <v>123</v>
      </c>
      <c r="I19" s="123">
        <v>332</v>
      </c>
      <c r="J19" s="49">
        <f>'Jadual 2.1 (5)'!J19 + 'Jadual 3.1 (5)'!J19</f>
        <v>195</v>
      </c>
      <c r="K19" s="117"/>
      <c r="L19" s="123">
        <v>317</v>
      </c>
      <c r="M19" s="123">
        <v>866</v>
      </c>
      <c r="N19" s="49">
        <f>'Jadual 2.1 (5)'!N19+'Jadual 3.1 (5)'!N19</f>
        <v>603</v>
      </c>
      <c r="O19" s="117"/>
      <c r="P19" s="50">
        <v>1537.052010111111</v>
      </c>
      <c r="Q19" s="50">
        <v>6182.7062344663855</v>
      </c>
      <c r="R19" s="124">
        <f>'Jadual 2.1 (5)'!R19+'Jadual 3.1 (5)'!R19</f>
        <v>5330.7381818181821</v>
      </c>
      <c r="S19" s="117"/>
      <c r="T19" s="138"/>
      <c r="U19" s="138"/>
      <c r="V19" s="138"/>
      <c r="W19" s="138"/>
      <c r="X19" s="138"/>
      <c r="Y19" s="138"/>
    </row>
    <row r="20" spans="2:25" s="10" customFormat="1" ht="17.850000000000001" customHeight="1" x14ac:dyDescent="0.25">
      <c r="B20" s="11"/>
      <c r="C20" s="165" t="s">
        <v>210</v>
      </c>
      <c r="D20" s="174">
        <v>1312</v>
      </c>
      <c r="F20" s="92">
        <v>20.8</v>
      </c>
      <c r="G20" s="153"/>
      <c r="H20" s="123">
        <v>18</v>
      </c>
      <c r="I20" s="123">
        <v>30</v>
      </c>
      <c r="J20" s="49">
        <f>'Jadual 2.1 (5)'!J20 + 'Jadual 3.1 (5)'!J20</f>
        <v>30</v>
      </c>
      <c r="K20" s="92"/>
      <c r="L20" s="123">
        <v>22</v>
      </c>
      <c r="M20" s="123">
        <v>60</v>
      </c>
      <c r="N20" s="49">
        <f>'Jadual 2.1 (5)'!N20+'Jadual 3.1 (5)'!N20</f>
        <v>90</v>
      </c>
      <c r="O20" s="92"/>
      <c r="P20" s="50">
        <v>224.84364480000002</v>
      </c>
      <c r="Q20" s="50">
        <v>561.25456167476648</v>
      </c>
      <c r="R20" s="124">
        <f>'Jadual 2.1 (5)'!R20+'Jadual 3.1 (5)'!R20</f>
        <v>663.3</v>
      </c>
      <c r="S20" s="92"/>
      <c r="T20" s="138"/>
      <c r="U20" s="59"/>
    </row>
    <row r="21" spans="2:25" s="10" customFormat="1" ht="15" customHeight="1" x14ac:dyDescent="0.25">
      <c r="C21" s="163" t="s">
        <v>175</v>
      </c>
      <c r="D21" s="174" t="s">
        <v>349</v>
      </c>
      <c r="F21" s="50">
        <v>20.100000000000001</v>
      </c>
      <c r="G21" s="153"/>
      <c r="H21" s="123">
        <v>18</v>
      </c>
      <c r="I21" s="123">
        <v>60</v>
      </c>
      <c r="J21" s="49">
        <f>'Jadual 2.1 (5)'!J21 + 'Jadual 3.1 (5)'!J21</f>
        <v>152</v>
      </c>
      <c r="K21" s="117"/>
      <c r="L21" s="123">
        <v>51</v>
      </c>
      <c r="M21" s="123">
        <v>222</v>
      </c>
      <c r="N21" s="49">
        <f>'Jadual 2.1 (5)'!N21+'Jadual 3.1 (5)'!N21</f>
        <v>553</v>
      </c>
      <c r="O21" s="117"/>
      <c r="P21" s="50">
        <v>530.71377088000008</v>
      </c>
      <c r="Q21" s="50">
        <v>1778.142723130841</v>
      </c>
      <c r="R21" s="124">
        <f>'Jadual 2.1 (5)'!R21+'Jadual 3.1 (5)'!R21</f>
        <v>4299.0443030303031</v>
      </c>
      <c r="S21" s="117"/>
      <c r="T21" s="138"/>
      <c r="U21" s="138"/>
      <c r="V21" s="138"/>
      <c r="W21" s="138"/>
      <c r="X21" s="138"/>
      <c r="Y21" s="138"/>
    </row>
    <row r="22" spans="2:25" s="10" customFormat="1" ht="15" customHeight="1" x14ac:dyDescent="0.25">
      <c r="C22" s="163" t="s">
        <v>176</v>
      </c>
      <c r="D22" s="174" t="s">
        <v>350</v>
      </c>
      <c r="F22" s="92">
        <v>15.6</v>
      </c>
      <c r="G22" s="153"/>
      <c r="H22" s="123">
        <v>0</v>
      </c>
      <c r="I22" s="123">
        <v>0</v>
      </c>
      <c r="J22" s="49">
        <f>'Jadual 2.1 (5)'!J22 + 'Jadual 3.1 (5)'!J22</f>
        <v>0</v>
      </c>
      <c r="K22" s="117"/>
      <c r="L22" s="123">
        <v>0</v>
      </c>
      <c r="M22" s="123">
        <v>0</v>
      </c>
      <c r="N22" s="49">
        <f>'Jadual 2.1 (5)'!N22+'Jadual 3.1 (5)'!N22</f>
        <v>0</v>
      </c>
      <c r="O22" s="117"/>
      <c r="P22" s="50">
        <v>0</v>
      </c>
      <c r="Q22" s="50">
        <v>0</v>
      </c>
      <c r="R22" s="124">
        <f>'Jadual 2.1 (5)'!R22+'Jadual 3.1 (5)'!R22</f>
        <v>0</v>
      </c>
      <c r="S22" s="117"/>
      <c r="T22" s="138"/>
      <c r="U22" s="139"/>
    </row>
    <row r="23" spans="2:25" s="10" customFormat="1" ht="15" customHeight="1" x14ac:dyDescent="0.25">
      <c r="B23" s="11"/>
      <c r="C23" s="165" t="s">
        <v>57</v>
      </c>
      <c r="D23" s="170" t="s">
        <v>366</v>
      </c>
      <c r="F23" s="92">
        <v>255.3</v>
      </c>
      <c r="G23" s="153"/>
      <c r="H23" s="123">
        <v>140</v>
      </c>
      <c r="I23" s="123">
        <v>300</v>
      </c>
      <c r="J23" s="49">
        <f>'Jadual 2.1 (5)'!J23 + 'Jadual 3.1 (5)'!J23</f>
        <v>277</v>
      </c>
      <c r="K23" s="92"/>
      <c r="L23" s="123">
        <v>449</v>
      </c>
      <c r="M23" s="123">
        <v>1257</v>
      </c>
      <c r="N23" s="49">
        <f>'Jadual 2.1 (5)'!N23+'Jadual 3.1 (5)'!N23</f>
        <v>1308</v>
      </c>
      <c r="O23" s="92"/>
      <c r="P23" s="50">
        <v>6594.5296559862736</v>
      </c>
      <c r="Q23" s="50">
        <v>7200.6661556273857</v>
      </c>
      <c r="R23" s="124">
        <f>'Jadual 2.1 (5)'!R23+'Jadual 3.1 (5)'!R23</f>
        <v>6718.5858333333326</v>
      </c>
      <c r="S23" s="92"/>
      <c r="T23" s="138"/>
      <c r="U23" s="59"/>
    </row>
    <row r="24" spans="2:25" s="10" customFormat="1" ht="15" customHeight="1" x14ac:dyDescent="0.25">
      <c r="C24" s="163" t="s">
        <v>174</v>
      </c>
      <c r="D24" s="174" t="s">
        <v>348</v>
      </c>
      <c r="F24" s="50">
        <v>21.7</v>
      </c>
      <c r="G24" s="153"/>
      <c r="H24" s="123">
        <v>46</v>
      </c>
      <c r="I24" s="123">
        <v>108</v>
      </c>
      <c r="J24" s="49">
        <f>'Jadual 2.1 (5)'!J24 + 'Jadual 3.1 (5)'!J24</f>
        <v>108</v>
      </c>
      <c r="K24" s="117"/>
      <c r="L24" s="123">
        <v>123</v>
      </c>
      <c r="M24" s="123">
        <v>252</v>
      </c>
      <c r="N24" s="49">
        <f>'Jadual 2.1 (5)'!N24+'Jadual 3.1 (5)'!N24</f>
        <v>394</v>
      </c>
      <c r="O24" s="117"/>
      <c r="P24" s="50">
        <v>862.72404864000009</v>
      </c>
      <c r="Q24" s="50">
        <v>1732.5553113709661</v>
      </c>
      <c r="R24" s="124">
        <f>'Jadual 2.1 (5)'!R24+'Jadual 3.1 (5)'!R24</f>
        <v>2707.5120000000002</v>
      </c>
      <c r="S24" s="117"/>
      <c r="T24" s="138"/>
      <c r="U24" s="138"/>
      <c r="V24" s="138"/>
      <c r="W24" s="138"/>
      <c r="X24" s="138"/>
      <c r="Y24" s="138"/>
    </row>
    <row r="25" spans="2:25" s="10" customFormat="1" ht="15" customHeight="1" x14ac:dyDescent="0.25">
      <c r="C25" s="163" t="s">
        <v>188</v>
      </c>
      <c r="D25" s="171" t="s">
        <v>361</v>
      </c>
      <c r="F25" s="50">
        <v>42.5</v>
      </c>
      <c r="G25" s="153"/>
      <c r="H25" s="123">
        <v>89</v>
      </c>
      <c r="I25" s="123">
        <v>254</v>
      </c>
      <c r="J25" s="49">
        <f>'Jadual 2.1 (5)'!J25 + 'Jadual 3.1 (5)'!J25</f>
        <v>134</v>
      </c>
      <c r="K25" s="117"/>
      <c r="L25" s="123">
        <v>265</v>
      </c>
      <c r="M25" s="123">
        <v>982</v>
      </c>
      <c r="N25" s="49">
        <f>'Jadual 2.1 (5)'!N25+'Jadual 3.1 (5)'!N25</f>
        <v>704</v>
      </c>
      <c r="O25" s="117"/>
      <c r="P25" s="50">
        <v>4434.6968769450659</v>
      </c>
      <c r="Q25" s="50">
        <v>7237.364218441372</v>
      </c>
      <c r="R25" s="124">
        <f>'Jadual 2.1 (5)'!R25+'Jadual 3.1 (5)'!R25</f>
        <v>4637.2853846153848</v>
      </c>
      <c r="S25" s="117"/>
      <c r="T25" s="138"/>
      <c r="U25" s="139"/>
    </row>
    <row r="26" spans="2:25" s="10" customFormat="1" ht="15" customHeight="1" x14ac:dyDescent="0.25">
      <c r="C26" s="163" t="s">
        <v>178</v>
      </c>
      <c r="D26" s="174" t="s">
        <v>351</v>
      </c>
      <c r="F26" s="50">
        <v>25</v>
      </c>
      <c r="G26" s="153"/>
      <c r="H26" s="123">
        <v>0</v>
      </c>
      <c r="I26" s="123">
        <v>0</v>
      </c>
      <c r="J26" s="49">
        <f>'Jadual 2.1 (5)'!J26 + 'Jadual 3.1 (5)'!J26</f>
        <v>0</v>
      </c>
      <c r="K26" s="92"/>
      <c r="L26" s="123">
        <v>0</v>
      </c>
      <c r="M26" s="123">
        <v>0</v>
      </c>
      <c r="N26" s="49">
        <f>'Jadual 2.1 (5)'!N26+'Jadual 3.1 (5)'!N26</f>
        <v>0</v>
      </c>
      <c r="O26" s="92"/>
      <c r="P26" s="50">
        <v>0</v>
      </c>
      <c r="Q26" s="50">
        <v>0</v>
      </c>
      <c r="R26" s="124">
        <f>'Jadual 2.1 (5)'!R26+'Jadual 3.1 (5)'!R26</f>
        <v>0</v>
      </c>
      <c r="S26" s="92"/>
      <c r="T26" s="138"/>
      <c r="U26" s="139"/>
    </row>
    <row r="27" spans="2:25" s="10" customFormat="1" ht="15" customHeight="1" x14ac:dyDescent="0.25">
      <c r="C27" s="163" t="s">
        <v>172</v>
      </c>
      <c r="D27" s="174" t="s">
        <v>347</v>
      </c>
      <c r="F27" s="50">
        <v>188.9</v>
      </c>
      <c r="G27" s="153"/>
      <c r="H27" s="123">
        <v>120</v>
      </c>
      <c r="I27" s="123">
        <v>233</v>
      </c>
      <c r="J27" s="49">
        <f>'Jadual 2.1 (5)'!J27 + 'Jadual 3.1 (5)'!J27</f>
        <v>209</v>
      </c>
      <c r="K27" s="117"/>
      <c r="L27" s="123">
        <v>410</v>
      </c>
      <c r="M27" s="123">
        <v>705</v>
      </c>
      <c r="N27" s="49">
        <f>'Jadual 2.1 (5)'!N27+'Jadual 3.1 (5)'!N27</f>
        <v>892</v>
      </c>
      <c r="O27" s="117"/>
      <c r="P27" s="50">
        <v>4717.2873512533315</v>
      </c>
      <c r="Q27" s="50">
        <v>5885.6441800498433</v>
      </c>
      <c r="R27" s="124">
        <f>'Jadual 2.1 (5)'!R27+'Jadual 3.1 (5)'!R27</f>
        <v>12183.023325757578</v>
      </c>
      <c r="S27" s="117"/>
      <c r="T27" s="138"/>
      <c r="U27" s="138"/>
      <c r="V27" s="138"/>
      <c r="W27" s="138"/>
      <c r="X27" s="138"/>
      <c r="Y27" s="138"/>
    </row>
    <row r="28" spans="2:25" s="10" customFormat="1" ht="15" customHeight="1" x14ac:dyDescent="0.25">
      <c r="B28" s="11"/>
      <c r="C28" s="165" t="s">
        <v>200</v>
      </c>
      <c r="D28" s="170" t="s">
        <v>370</v>
      </c>
      <c r="F28" s="92">
        <v>32</v>
      </c>
      <c r="G28" s="153"/>
      <c r="H28" s="123">
        <v>0</v>
      </c>
      <c r="I28" s="123">
        <v>0</v>
      </c>
      <c r="J28" s="49">
        <f>'Jadual 2.1 (5)'!J28 + 'Jadual 3.1 (5)'!J28</f>
        <v>0</v>
      </c>
      <c r="K28" s="92"/>
      <c r="L28" s="123">
        <v>0</v>
      </c>
      <c r="M28" s="123">
        <v>0</v>
      </c>
      <c r="N28" s="49">
        <f>'Jadual 2.1 (5)'!N28+'Jadual 3.1 (5)'!N28</f>
        <v>0</v>
      </c>
      <c r="O28" s="92"/>
      <c r="P28" s="50">
        <v>0</v>
      </c>
      <c r="Q28" s="50">
        <v>0</v>
      </c>
      <c r="R28" s="124">
        <f>'Jadual 2.1 (5)'!R28+'Jadual 3.1 (5)'!R28</f>
        <v>0</v>
      </c>
      <c r="S28" s="92"/>
      <c r="T28" s="138"/>
      <c r="U28" s="59"/>
    </row>
    <row r="29" spans="2:25" s="10" customFormat="1" ht="15" customHeight="1" x14ac:dyDescent="0.25">
      <c r="C29" s="163" t="s">
        <v>179</v>
      </c>
      <c r="D29" s="174" t="s">
        <v>352</v>
      </c>
      <c r="F29" s="92">
        <v>37</v>
      </c>
      <c r="G29" s="153"/>
      <c r="H29" s="123">
        <v>30</v>
      </c>
      <c r="I29" s="123">
        <v>38</v>
      </c>
      <c r="J29" s="49">
        <f>'Jadual 2.1 (5)'!J29 + 'Jadual 3.1 (5)'!J29</f>
        <v>44</v>
      </c>
      <c r="K29" s="92"/>
      <c r="L29" s="123">
        <v>60</v>
      </c>
      <c r="M29" s="123">
        <v>137</v>
      </c>
      <c r="N29" s="49">
        <f>'Jadual 2.1 (5)'!N29+'Jadual 3.1 (5)'!N29</f>
        <v>150</v>
      </c>
      <c r="O29" s="92"/>
      <c r="P29" s="50">
        <v>810.79946666666683</v>
      </c>
      <c r="Q29" s="50">
        <v>743.01246105919006</v>
      </c>
      <c r="R29" s="124">
        <f>'Jadual 2.1 (5)'!R29+'Jadual 3.1 (5)'!R29</f>
        <v>1222.32</v>
      </c>
      <c r="S29" s="92"/>
      <c r="T29" s="138"/>
      <c r="U29" s="139"/>
    </row>
    <row r="30" spans="2:25" s="10" customFormat="1" ht="15" customHeight="1" x14ac:dyDescent="0.25">
      <c r="C30" s="163" t="s">
        <v>196</v>
      </c>
      <c r="D30" s="170" t="s">
        <v>368</v>
      </c>
      <c r="F30" s="92">
        <v>10.3</v>
      </c>
      <c r="G30" s="153"/>
      <c r="H30" s="123">
        <v>0</v>
      </c>
      <c r="I30" s="123">
        <v>0</v>
      </c>
      <c r="J30" s="49">
        <f>'Jadual 2.1 (5)'!J30 + 'Jadual 3.1 (5)'!J30</f>
        <v>0</v>
      </c>
      <c r="K30" s="92"/>
      <c r="L30" s="123">
        <v>0</v>
      </c>
      <c r="M30" s="123">
        <v>0</v>
      </c>
      <c r="N30" s="49">
        <f>'Jadual 2.1 (5)'!N30+'Jadual 3.1 (5)'!N30</f>
        <v>0</v>
      </c>
      <c r="O30" s="92"/>
      <c r="P30" s="50">
        <v>0</v>
      </c>
      <c r="Q30" s="50">
        <v>0</v>
      </c>
      <c r="R30" s="124">
        <f>'Jadual 2.1 (5)'!R30+'Jadual 3.1 (5)'!R30</f>
        <v>0</v>
      </c>
      <c r="S30" s="92"/>
      <c r="T30" s="138"/>
      <c r="U30" s="139"/>
    </row>
    <row r="31" spans="2:25" ht="8.25" customHeight="1" thickBot="1" x14ac:dyDescent="0.25">
      <c r="B31" s="326"/>
      <c r="C31" s="326"/>
      <c r="D31" s="326"/>
      <c r="E31" s="326"/>
      <c r="F31" s="327"/>
      <c r="G31" s="326"/>
      <c r="H31" s="326"/>
      <c r="I31" s="326"/>
      <c r="J31" s="326"/>
      <c r="K31" s="326"/>
      <c r="L31" s="326"/>
      <c r="M31" s="326"/>
      <c r="N31" s="326"/>
      <c r="O31" s="326"/>
      <c r="P31" s="326"/>
      <c r="Q31" s="326"/>
      <c r="R31" s="326"/>
      <c r="S31" s="326"/>
      <c r="T31" s="138"/>
    </row>
    <row r="32" spans="2:25" x14ac:dyDescent="0.2">
      <c r="E32" s="146"/>
      <c r="F32" s="94"/>
    </row>
    <row r="33" spans="2:25" x14ac:dyDescent="0.2">
      <c r="B33" s="69" t="s">
        <v>105</v>
      </c>
      <c r="C33" s="69"/>
      <c r="E33" s="146"/>
      <c r="F33" s="94"/>
    </row>
    <row r="34" spans="2:25" x14ac:dyDescent="0.2">
      <c r="B34" s="70" t="s">
        <v>206</v>
      </c>
      <c r="C34" s="70"/>
      <c r="E34" s="146"/>
      <c r="F34" s="94"/>
    </row>
    <row r="35" spans="2:25" x14ac:dyDescent="0.2">
      <c r="B35" s="69"/>
      <c r="C35" s="69"/>
      <c r="E35" s="146"/>
      <c r="F35" s="94"/>
    </row>
    <row r="36" spans="2:25" x14ac:dyDescent="0.2">
      <c r="B36" s="69" t="s">
        <v>424</v>
      </c>
      <c r="C36" s="69"/>
      <c r="E36" s="146"/>
      <c r="F36" s="94"/>
      <c r="J36" s="135" t="s">
        <v>372</v>
      </c>
    </row>
    <row r="37" spans="2:25" x14ac:dyDescent="0.2">
      <c r="B37" s="70" t="s">
        <v>425</v>
      </c>
      <c r="C37" s="70"/>
      <c r="E37" s="146"/>
      <c r="F37" s="94"/>
      <c r="J37" s="164" t="s">
        <v>371</v>
      </c>
    </row>
    <row r="38" spans="2:25" x14ac:dyDescent="0.2">
      <c r="B38" s="69" t="s">
        <v>207</v>
      </c>
      <c r="C38" s="69"/>
      <c r="E38" s="146"/>
      <c r="F38" s="94"/>
      <c r="J38" s="135" t="s">
        <v>375</v>
      </c>
    </row>
    <row r="39" spans="2:25" x14ac:dyDescent="0.2">
      <c r="B39" s="70" t="s">
        <v>208</v>
      </c>
      <c r="C39" s="70"/>
      <c r="E39" s="146"/>
      <c r="F39" s="94"/>
      <c r="J39" s="164" t="s">
        <v>376</v>
      </c>
    </row>
    <row r="40" spans="2:25" s="10" customFormat="1" ht="15" customHeight="1" x14ac:dyDescent="0.25">
      <c r="B40" s="11"/>
      <c r="C40" s="165"/>
      <c r="D40" s="174"/>
      <c r="F40" s="148"/>
      <c r="G40" s="153"/>
      <c r="H40" s="123"/>
      <c r="I40" s="123"/>
      <c r="J40" s="123"/>
      <c r="K40" s="124"/>
      <c r="L40" s="123"/>
      <c r="M40" s="123"/>
      <c r="N40" s="49"/>
      <c r="O40" s="124"/>
      <c r="P40" s="56"/>
      <c r="Q40" s="56"/>
      <c r="R40" s="193"/>
      <c r="S40" s="124"/>
      <c r="T40" s="138"/>
      <c r="U40" s="59"/>
    </row>
    <row r="41" spans="2:25" s="10" customFormat="1" ht="15" customHeight="1" x14ac:dyDescent="0.25">
      <c r="C41" s="163"/>
      <c r="D41" s="171"/>
      <c r="F41" s="56"/>
      <c r="G41" s="153"/>
      <c r="H41" s="123"/>
      <c r="I41" s="123"/>
      <c r="J41" s="91"/>
      <c r="K41" s="92"/>
      <c r="L41" s="123"/>
      <c r="M41" s="123"/>
      <c r="N41" s="49"/>
      <c r="O41" s="92"/>
      <c r="P41" s="56"/>
      <c r="Q41" s="56"/>
      <c r="R41" s="193"/>
      <c r="S41" s="92"/>
      <c r="T41" s="138"/>
      <c r="U41" s="139"/>
    </row>
    <row r="42" spans="2:25" s="10" customFormat="1" ht="15" customHeight="1" x14ac:dyDescent="0.25">
      <c r="B42" s="11"/>
      <c r="C42" s="165"/>
      <c r="D42" s="174"/>
      <c r="F42" s="148"/>
      <c r="G42" s="153"/>
      <c r="H42" s="123"/>
      <c r="I42" s="123"/>
      <c r="J42" s="91"/>
      <c r="K42" s="92"/>
      <c r="L42" s="123"/>
      <c r="M42" s="123"/>
      <c r="N42" s="49"/>
      <c r="O42" s="92"/>
      <c r="P42" s="56"/>
      <c r="Q42" s="56"/>
      <c r="R42" s="193"/>
      <c r="S42" s="92"/>
      <c r="T42" s="138"/>
      <c r="U42" s="59"/>
    </row>
    <row r="43" spans="2:25" s="10" customFormat="1" ht="15" customHeight="1" x14ac:dyDescent="0.25">
      <c r="B43" s="11"/>
      <c r="C43" s="165"/>
      <c r="D43" s="174"/>
      <c r="F43" s="148"/>
      <c r="G43" s="153"/>
      <c r="H43" s="123"/>
      <c r="I43" s="123"/>
      <c r="J43" s="91"/>
      <c r="K43" s="92"/>
      <c r="L43" s="123"/>
      <c r="M43" s="123"/>
      <c r="N43" s="49"/>
      <c r="O43" s="92"/>
      <c r="P43" s="56"/>
      <c r="Q43" s="56"/>
      <c r="R43" s="193"/>
      <c r="S43" s="92"/>
      <c r="T43" s="138"/>
      <c r="U43" s="59"/>
    </row>
    <row r="44" spans="2:25" s="10" customFormat="1" ht="15" customHeight="1" x14ac:dyDescent="0.25">
      <c r="B44" s="11"/>
      <c r="C44" s="165"/>
      <c r="D44" s="174"/>
      <c r="F44" s="148"/>
      <c r="G44" s="153"/>
      <c r="H44" s="123"/>
      <c r="I44" s="123"/>
      <c r="J44" s="91"/>
      <c r="K44" s="92"/>
      <c r="L44" s="123"/>
      <c r="M44" s="123"/>
      <c r="N44" s="49"/>
      <c r="O44" s="92"/>
      <c r="P44" s="56"/>
      <c r="Q44" s="56"/>
      <c r="R44" s="193"/>
      <c r="S44" s="92"/>
      <c r="T44" s="138"/>
      <c r="U44" s="59"/>
    </row>
    <row r="45" spans="2:25" s="10" customFormat="1" ht="15" customHeight="1" x14ac:dyDescent="0.25">
      <c r="B45" s="11"/>
      <c r="C45" s="165"/>
      <c r="D45" s="174"/>
      <c r="F45" s="148"/>
      <c r="G45" s="153"/>
      <c r="H45" s="123"/>
      <c r="I45" s="123"/>
      <c r="J45" s="91"/>
      <c r="K45" s="92"/>
      <c r="L45" s="123"/>
      <c r="M45" s="123"/>
      <c r="N45" s="49"/>
      <c r="O45" s="92"/>
      <c r="P45" s="56"/>
      <c r="Q45" s="56"/>
      <c r="R45" s="193"/>
      <c r="S45" s="92"/>
      <c r="T45" s="138"/>
      <c r="U45" s="59"/>
    </row>
    <row r="46" spans="2:25" s="10" customFormat="1" ht="15" customHeight="1" x14ac:dyDescent="0.25">
      <c r="C46" s="163"/>
      <c r="D46" s="171"/>
      <c r="F46" s="56"/>
      <c r="G46" s="153"/>
      <c r="H46" s="123"/>
      <c r="I46" s="123"/>
      <c r="J46" s="91"/>
      <c r="K46" s="92"/>
      <c r="L46" s="123"/>
      <c r="M46" s="123"/>
      <c r="N46" s="49"/>
      <c r="O46" s="92"/>
      <c r="P46" s="56"/>
      <c r="Q46" s="56"/>
      <c r="R46" s="193"/>
      <c r="S46" s="92"/>
      <c r="T46" s="138"/>
      <c r="U46" s="139"/>
    </row>
    <row r="47" spans="2:25" s="10" customFormat="1" ht="15" customHeight="1" x14ac:dyDescent="0.25">
      <c r="B47" s="11"/>
      <c r="C47" s="165"/>
      <c r="D47" s="170"/>
      <c r="F47" s="148"/>
      <c r="G47" s="153"/>
      <c r="H47" s="123"/>
      <c r="I47" s="123"/>
      <c r="J47" s="123"/>
      <c r="K47" s="124"/>
      <c r="L47" s="123"/>
      <c r="M47" s="123"/>
      <c r="N47" s="49"/>
      <c r="O47" s="124"/>
      <c r="P47" s="56"/>
      <c r="Q47" s="56"/>
      <c r="R47" s="193"/>
      <c r="S47" s="124"/>
      <c r="T47" s="138"/>
      <c r="U47" s="59"/>
    </row>
    <row r="48" spans="2:25" s="10" customFormat="1" ht="15" customHeight="1" x14ac:dyDescent="0.25">
      <c r="C48" s="163"/>
      <c r="D48" s="170"/>
      <c r="F48" s="56"/>
      <c r="G48" s="153"/>
      <c r="H48" s="123"/>
      <c r="I48" s="123"/>
      <c r="J48" s="123"/>
      <c r="K48" s="117"/>
      <c r="L48" s="123"/>
      <c r="M48" s="123"/>
      <c r="N48" s="49"/>
      <c r="O48" s="117"/>
      <c r="P48" s="56"/>
      <c r="Q48" s="56"/>
      <c r="R48" s="193"/>
      <c r="S48" s="117"/>
      <c r="T48" s="138"/>
      <c r="U48" s="138"/>
      <c r="V48" s="138"/>
      <c r="W48" s="138"/>
      <c r="X48" s="138"/>
      <c r="Y48" s="138"/>
    </row>
    <row r="49" spans="2:25" s="10" customFormat="1" ht="15" customHeight="1" x14ac:dyDescent="0.25">
      <c r="B49" s="11"/>
      <c r="C49" s="165"/>
      <c r="D49" s="170"/>
      <c r="F49" s="148"/>
      <c r="G49" s="153"/>
      <c r="H49" s="123"/>
      <c r="I49" s="123"/>
      <c r="J49" s="123"/>
      <c r="K49" s="92"/>
      <c r="L49" s="123"/>
      <c r="M49" s="123"/>
      <c r="N49" s="49"/>
      <c r="O49" s="92"/>
      <c r="P49" s="56"/>
      <c r="Q49" s="56"/>
      <c r="R49" s="193"/>
      <c r="S49" s="92"/>
      <c r="T49" s="138"/>
      <c r="U49" s="59"/>
    </row>
    <row r="50" spans="2:25" s="10" customFormat="1" ht="15" customHeight="1" x14ac:dyDescent="0.25">
      <c r="C50" s="163"/>
      <c r="D50" s="170"/>
      <c r="F50" s="56"/>
      <c r="G50" s="153"/>
      <c r="H50" s="123"/>
      <c r="I50" s="123"/>
      <c r="J50" s="91"/>
      <c r="K50" s="153"/>
      <c r="L50" s="123"/>
      <c r="M50" s="123"/>
      <c r="N50" s="49"/>
      <c r="O50" s="153"/>
      <c r="P50" s="56"/>
      <c r="Q50" s="56"/>
      <c r="R50" s="193"/>
      <c r="S50" s="59"/>
      <c r="T50" s="138"/>
      <c r="U50" s="138"/>
      <c r="V50" s="138"/>
      <c r="W50" s="138"/>
      <c r="X50" s="138"/>
      <c r="Y50" s="138"/>
    </row>
    <row r="51" spans="2:25" s="10" customFormat="1" ht="15" customHeight="1" x14ac:dyDescent="0.25">
      <c r="B51" s="11"/>
      <c r="C51" s="165"/>
      <c r="D51" s="174"/>
      <c r="F51" s="148"/>
      <c r="G51" s="153"/>
      <c r="H51" s="123"/>
      <c r="I51" s="123"/>
      <c r="J51" s="91"/>
      <c r="K51" s="92"/>
      <c r="L51" s="123"/>
      <c r="M51" s="123"/>
      <c r="N51" s="49"/>
      <c r="O51" s="92"/>
      <c r="P51" s="56"/>
      <c r="Q51" s="56"/>
      <c r="R51" s="193"/>
      <c r="S51" s="92"/>
      <c r="T51" s="138"/>
      <c r="U51" s="59"/>
    </row>
    <row r="52" spans="2:25" s="10" customFormat="1" ht="15" customHeight="1" x14ac:dyDescent="0.25">
      <c r="B52" s="11"/>
      <c r="C52" s="165"/>
      <c r="D52" s="170"/>
      <c r="F52" s="148"/>
      <c r="G52" s="153"/>
      <c r="H52" s="123"/>
      <c r="I52" s="123"/>
      <c r="J52" s="91"/>
      <c r="K52" s="92"/>
      <c r="L52" s="123"/>
      <c r="M52" s="123"/>
      <c r="N52" s="49"/>
      <c r="O52" s="92"/>
      <c r="P52" s="56"/>
      <c r="Q52" s="56"/>
      <c r="R52" s="193"/>
      <c r="S52" s="92"/>
      <c r="T52" s="138"/>
      <c r="U52" s="59"/>
    </row>
    <row r="53" spans="2:25" s="10" customFormat="1" ht="15" customHeight="1" x14ac:dyDescent="0.25">
      <c r="C53" s="163"/>
      <c r="D53" s="170"/>
      <c r="F53" s="56"/>
      <c r="G53" s="153"/>
      <c r="H53" s="123"/>
      <c r="I53" s="123"/>
      <c r="J53" s="123"/>
      <c r="K53" s="117"/>
      <c r="L53" s="123"/>
      <c r="M53" s="123"/>
      <c r="N53" s="49"/>
      <c r="O53" s="117"/>
      <c r="P53" s="56"/>
      <c r="Q53" s="56"/>
      <c r="R53" s="193"/>
      <c r="S53" s="117"/>
      <c r="T53" s="138"/>
      <c r="U53" s="138"/>
      <c r="V53" s="138"/>
      <c r="W53" s="138"/>
      <c r="X53" s="138"/>
      <c r="Y53" s="138"/>
    </row>
    <row r="54" spans="2:25" x14ac:dyDescent="0.2">
      <c r="D54" s="174"/>
    </row>
    <row r="55" spans="2:25" x14ac:dyDescent="0.2">
      <c r="D55" s="174"/>
    </row>
    <row r="56" spans="2:25" x14ac:dyDescent="0.2">
      <c r="D56" s="174"/>
    </row>
    <row r="57" spans="2:25" x14ac:dyDescent="0.2">
      <c r="D57" s="174"/>
    </row>
    <row r="58" spans="2:25" x14ac:dyDescent="0.2">
      <c r="D58" s="174"/>
    </row>
    <row r="59" spans="2:25" x14ac:dyDescent="0.2">
      <c r="D59" s="174"/>
    </row>
    <row r="60" spans="2:25" x14ac:dyDescent="0.2">
      <c r="D60" s="174"/>
    </row>
    <row r="61" spans="2:25" x14ac:dyDescent="0.2">
      <c r="D61" s="174"/>
    </row>
    <row r="62" spans="2:25" ht="13.5" thickBot="1" x14ac:dyDescent="0.25">
      <c r="D62" s="154"/>
    </row>
    <row r="63" spans="2:25" ht="13.5" thickBot="1" x14ac:dyDescent="0.25">
      <c r="D63" s="132"/>
    </row>
  </sheetData>
  <sheetProtection algorithmName="SHA-512" hashValue="4MyqUBt70n+AdPwRop4YBAj/mc28asFlEt8mZN4VybqbC/CnQy+wkpHh45ZeyEYtJfmGYpoRfZTVhMqNJoL2JQ==" saltValue="CKjgbveXLic+pzD6h4ukcg==" spinCount="100000" sheet="1" objects="1" scenarios="1"/>
  <mergeCells count="5">
    <mergeCell ref="H4:J4"/>
    <mergeCell ref="L4:N4"/>
    <mergeCell ref="P4:R4"/>
    <mergeCell ref="B1:S1"/>
    <mergeCell ref="B2:S2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655E3-8EA8-4F8A-9109-F6AF3B4DD81D}">
  <dimension ref="B1:AC63"/>
  <sheetViews>
    <sheetView view="pageBreakPreview" zoomScale="120" zoomScaleNormal="40" zoomScaleSheetLayoutView="120" workbookViewId="0">
      <selection activeCell="U21" sqref="U21"/>
    </sheetView>
  </sheetViews>
  <sheetFormatPr defaultColWidth="9.42578125" defaultRowHeight="12.75" x14ac:dyDescent="0.2"/>
  <cols>
    <col min="1" max="1" width="6.5703125" style="94" customWidth="1"/>
    <col min="2" max="2" width="2" style="94" customWidth="1"/>
    <col min="3" max="3" width="27.5703125" style="94" customWidth="1"/>
    <col min="4" max="4" width="13.5703125" style="94" hidden="1" customWidth="1"/>
    <col min="5" max="5" width="2" style="94" customWidth="1"/>
    <col min="6" max="6" width="19.5703125" style="146" customWidth="1"/>
    <col min="7" max="7" width="2" style="94" customWidth="1"/>
    <col min="8" max="10" width="13.5703125" style="94" customWidth="1"/>
    <col min="11" max="11" width="2" style="94" customWidth="1"/>
    <col min="12" max="14" width="13.5703125" style="94" customWidth="1"/>
    <col min="15" max="15" width="2" style="94" customWidth="1"/>
    <col min="16" max="18" width="13.5703125" style="94" customWidth="1"/>
    <col min="19" max="20" width="2" style="94" customWidth="1"/>
    <col min="21" max="21" width="14.42578125" style="94" bestFit="1" customWidth="1"/>
    <col min="22" max="16384" width="9.42578125" style="94"/>
  </cols>
  <sheetData>
    <row r="1" spans="2:29" ht="15" customHeight="1" x14ac:dyDescent="0.2">
      <c r="B1" s="336" t="s">
        <v>216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78"/>
    </row>
    <row r="2" spans="2:29" ht="15" customHeight="1" x14ac:dyDescent="0.2">
      <c r="B2" s="337" t="s">
        <v>223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133"/>
    </row>
    <row r="3" spans="2:29" ht="6" customHeight="1" thickBot="1" x14ac:dyDescent="0.25">
      <c r="B3" s="298"/>
      <c r="C3" s="298"/>
      <c r="E3" s="298"/>
      <c r="F3" s="299"/>
      <c r="G3" s="298"/>
    </row>
    <row r="4" spans="2:29" s="10" customFormat="1" ht="41.25" customHeight="1" x14ac:dyDescent="0.25">
      <c r="B4" s="324"/>
      <c r="C4" s="312" t="s">
        <v>73</v>
      </c>
      <c r="D4" s="313" t="s">
        <v>229</v>
      </c>
      <c r="E4" s="314"/>
      <c r="F4" s="313" t="s">
        <v>228</v>
      </c>
      <c r="G4" s="312"/>
      <c r="H4" s="338" t="s">
        <v>212</v>
      </c>
      <c r="I4" s="338"/>
      <c r="J4" s="338"/>
      <c r="K4" s="315"/>
      <c r="L4" s="340" t="s">
        <v>213</v>
      </c>
      <c r="M4" s="340"/>
      <c r="N4" s="340"/>
      <c r="O4" s="316"/>
      <c r="P4" s="339" t="s">
        <v>214</v>
      </c>
      <c r="Q4" s="339"/>
      <c r="R4" s="339"/>
      <c r="S4" s="325"/>
    </row>
    <row r="5" spans="2:29" s="10" customFormat="1" ht="13.5" customHeight="1" x14ac:dyDescent="0.25">
      <c r="B5" s="302"/>
      <c r="C5" s="302"/>
      <c r="D5" s="302"/>
      <c r="E5" s="303"/>
      <c r="F5" s="297"/>
      <c r="G5" s="303"/>
      <c r="H5" s="323"/>
      <c r="I5" s="323"/>
      <c r="J5" s="323"/>
      <c r="K5" s="303"/>
      <c r="L5" s="303"/>
      <c r="M5" s="303"/>
      <c r="N5" s="303"/>
      <c r="O5" s="303"/>
      <c r="P5" s="302"/>
      <c r="Q5" s="302"/>
      <c r="R5" s="302"/>
      <c r="S5" s="303"/>
    </row>
    <row r="6" spans="2:29" s="133" customFormat="1" x14ac:dyDescent="0.25">
      <c r="B6" s="302"/>
      <c r="C6" s="306"/>
      <c r="D6" s="302"/>
      <c r="E6" s="302"/>
      <c r="F6" s="300"/>
      <c r="G6" s="302"/>
      <c r="H6" s="329"/>
      <c r="I6" s="329"/>
      <c r="J6" s="329"/>
      <c r="K6" s="329"/>
      <c r="L6" s="329"/>
      <c r="M6" s="329"/>
      <c r="N6" s="329"/>
      <c r="O6" s="329"/>
      <c r="P6" s="330"/>
      <c r="Q6" s="330"/>
      <c r="R6" s="330"/>
      <c r="S6" s="329"/>
    </row>
    <row r="7" spans="2:29" s="133" customFormat="1" ht="13.5" thickBot="1" x14ac:dyDescent="0.3">
      <c r="B7" s="308"/>
      <c r="C7" s="307"/>
      <c r="D7" s="307"/>
      <c r="E7" s="308"/>
      <c r="F7" s="309">
        <v>2024</v>
      </c>
      <c r="G7" s="308"/>
      <c r="H7" s="310">
        <v>2022</v>
      </c>
      <c r="I7" s="310">
        <v>2023</v>
      </c>
      <c r="J7" s="310">
        <v>2025</v>
      </c>
      <c r="K7" s="311"/>
      <c r="L7" s="310">
        <v>2022</v>
      </c>
      <c r="M7" s="310">
        <v>2023</v>
      </c>
      <c r="N7" s="310">
        <v>2025</v>
      </c>
      <c r="O7" s="311"/>
      <c r="P7" s="310">
        <v>2022</v>
      </c>
      <c r="Q7" s="310">
        <v>2023</v>
      </c>
      <c r="R7" s="310">
        <v>2025</v>
      </c>
      <c r="S7" s="332"/>
    </row>
    <row r="8" spans="2:29" s="10" customFormat="1" ht="15" customHeight="1" x14ac:dyDescent="0.25">
      <c r="B8" s="11"/>
      <c r="C8" s="165" t="s">
        <v>169</v>
      </c>
      <c r="D8" s="174" t="s">
        <v>345</v>
      </c>
      <c r="F8" s="92">
        <v>22.5</v>
      </c>
      <c r="G8" s="153"/>
      <c r="H8" s="123">
        <v>0</v>
      </c>
      <c r="I8" s="123">
        <v>0</v>
      </c>
      <c r="J8" s="50">
        <f>'Jadual 2.1 (6)'!J8 + 'Jadual 3.1 (6)'!J8</f>
        <v>0</v>
      </c>
      <c r="K8" s="124"/>
      <c r="L8" s="123">
        <v>0</v>
      </c>
      <c r="M8" s="123">
        <v>0</v>
      </c>
      <c r="N8" s="49">
        <f>'Jadual 2.1 (5)'!N40+'Jadual 3.1 (5)'!N40</f>
        <v>0</v>
      </c>
      <c r="O8" s="124"/>
      <c r="P8" s="50">
        <v>0</v>
      </c>
      <c r="Q8" s="50">
        <v>0</v>
      </c>
      <c r="R8" s="124">
        <f>'Jadual 2.1 (6)'!R8+'Jadual 3.1 (6)'!R8</f>
        <v>0</v>
      </c>
      <c r="S8" s="124"/>
      <c r="T8" s="138"/>
      <c r="U8" s="59"/>
      <c r="V8" s="59"/>
      <c r="W8" s="59"/>
      <c r="X8" s="59"/>
      <c r="Y8" s="59"/>
      <c r="Z8" s="59"/>
      <c r="AA8" s="293"/>
      <c r="AB8" s="59"/>
      <c r="AC8" s="59"/>
    </row>
    <row r="9" spans="2:29" s="10" customFormat="1" ht="15" customHeight="1" x14ac:dyDescent="0.25">
      <c r="C9" s="163" t="s">
        <v>187</v>
      </c>
      <c r="D9" s="171" t="s">
        <v>360</v>
      </c>
      <c r="F9" s="50">
        <v>256.2</v>
      </c>
      <c r="G9" s="153"/>
      <c r="H9" s="123">
        <v>150</v>
      </c>
      <c r="I9" s="123">
        <v>574</v>
      </c>
      <c r="J9" s="50">
        <f>'Jadual 2.1 (6)'!J9 + 'Jadual 3.1 (6)'!J9</f>
        <v>589</v>
      </c>
      <c r="K9" s="92"/>
      <c r="L9" s="123">
        <v>451</v>
      </c>
      <c r="M9" s="123">
        <v>1549.6666666666667</v>
      </c>
      <c r="N9" s="124">
        <f>'Jadual 2.1 (6)'!N9+'Jadual 3.1 (6)'!N9</f>
        <v>2106</v>
      </c>
      <c r="O9" s="92"/>
      <c r="P9" s="50">
        <v>5253.4529779073237</v>
      </c>
      <c r="Q9" s="50">
        <v>15362.048201052092</v>
      </c>
      <c r="R9" s="124">
        <f>'Jadual 2.1 (6)'!R9+'Jadual 3.1 (6)'!R9</f>
        <v>15338.343030303031</v>
      </c>
      <c r="S9" s="92"/>
      <c r="T9" s="138"/>
      <c r="U9" s="139"/>
    </row>
    <row r="10" spans="2:29" s="10" customFormat="1" ht="15" customHeight="1" x14ac:dyDescent="0.25">
      <c r="B10" s="11"/>
      <c r="C10" s="165" t="s">
        <v>185</v>
      </c>
      <c r="D10" s="174" t="s">
        <v>358</v>
      </c>
      <c r="F10" s="92">
        <v>18.399999999999999</v>
      </c>
      <c r="G10" s="153"/>
      <c r="H10" s="123">
        <v>12</v>
      </c>
      <c r="I10" s="123">
        <v>16</v>
      </c>
      <c r="J10" s="50">
        <f>'Jadual 2.1 (6)'!J10 + 'Jadual 3.1 (6)'!J10</f>
        <v>50</v>
      </c>
      <c r="K10" s="92"/>
      <c r="L10" s="123">
        <v>28</v>
      </c>
      <c r="M10" s="123">
        <v>32</v>
      </c>
      <c r="N10" s="124">
        <f>'Jadual 2.1 (6)'!N10+'Jadual 3.1 (6)'!N10</f>
        <v>194</v>
      </c>
      <c r="O10" s="92"/>
      <c r="P10" s="50">
        <v>227.88288</v>
      </c>
      <c r="Q10" s="50">
        <v>292.96008672897199</v>
      </c>
      <c r="R10" s="124">
        <f>'Jadual 2.1 (6)'!R10+'Jadual 3.1 (6)'!R10</f>
        <v>930.46</v>
      </c>
      <c r="S10" s="92"/>
      <c r="T10" s="138"/>
      <c r="U10" s="59"/>
    </row>
    <row r="11" spans="2:29" s="10" customFormat="1" ht="15" customHeight="1" x14ac:dyDescent="0.25">
      <c r="B11" s="11"/>
      <c r="C11" s="165" t="s">
        <v>182</v>
      </c>
      <c r="D11" s="174" t="s">
        <v>355</v>
      </c>
      <c r="F11" s="92">
        <v>46.5</v>
      </c>
      <c r="G11" s="153"/>
      <c r="H11" s="123">
        <v>200</v>
      </c>
      <c r="I11" s="123">
        <v>159</v>
      </c>
      <c r="J11" s="50">
        <f>'Jadual 2.1 (6)'!J11 + 'Jadual 3.1 (6)'!J11</f>
        <v>269</v>
      </c>
      <c r="K11" s="92"/>
      <c r="L11" s="123">
        <v>391</v>
      </c>
      <c r="M11" s="123">
        <v>342</v>
      </c>
      <c r="N11" s="124">
        <f>'Jadual 2.1 (6)'!N11+'Jadual 3.1 (6)'!N11</f>
        <v>713</v>
      </c>
      <c r="O11" s="92"/>
      <c r="P11" s="50">
        <v>5455.0952683141222</v>
      </c>
      <c r="Q11" s="50">
        <v>3696.5668101062847</v>
      </c>
      <c r="R11" s="124">
        <f>'Jadual 2.1 (6)'!R11+'Jadual 3.1 (6)'!R11</f>
        <v>6463.2129999999997</v>
      </c>
      <c r="S11" s="92"/>
      <c r="T11" s="138"/>
      <c r="U11" s="59"/>
    </row>
    <row r="12" spans="2:29" s="10" customFormat="1" ht="15" customHeight="1" x14ac:dyDescent="0.25">
      <c r="B12" s="11"/>
      <c r="C12" s="165" t="s">
        <v>181</v>
      </c>
      <c r="D12" s="174" t="s">
        <v>354</v>
      </c>
      <c r="F12" s="92">
        <v>38.1</v>
      </c>
      <c r="G12" s="153"/>
      <c r="H12" s="123">
        <v>67</v>
      </c>
      <c r="I12" s="123">
        <v>345</v>
      </c>
      <c r="J12" s="50">
        <f>'Jadual 2.1 (6)'!J12 + 'Jadual 3.1 (6)'!J12</f>
        <v>176</v>
      </c>
      <c r="K12" s="92"/>
      <c r="L12" s="123">
        <v>134</v>
      </c>
      <c r="M12" s="123">
        <v>904</v>
      </c>
      <c r="N12" s="124">
        <f>'Jadual 2.1 (6)'!N12+'Jadual 3.1 (6)'!N12</f>
        <v>447</v>
      </c>
      <c r="O12" s="92"/>
      <c r="P12" s="50">
        <v>1655.9799999999998</v>
      </c>
      <c r="Q12" s="50">
        <v>6793.169719825547</v>
      </c>
      <c r="R12" s="124">
        <f>'Jadual 2.1 (6)'!R12+'Jadual 3.1 (6)'!R12</f>
        <v>5430.0190476190473</v>
      </c>
      <c r="S12" s="92"/>
      <c r="T12" s="138"/>
      <c r="U12" s="59"/>
    </row>
    <row r="13" spans="2:29" s="10" customFormat="1" ht="15" customHeight="1" x14ac:dyDescent="0.25">
      <c r="B13" s="11"/>
      <c r="C13" s="165" t="s">
        <v>186</v>
      </c>
      <c r="D13" s="174" t="s">
        <v>359</v>
      </c>
      <c r="F13" s="92">
        <v>16.399999999999999</v>
      </c>
      <c r="G13" s="153"/>
      <c r="H13" s="123">
        <v>0</v>
      </c>
      <c r="I13" s="123">
        <v>63</v>
      </c>
      <c r="J13" s="50">
        <f>'Jadual 2.1 (6)'!J13 + 'Jadual 3.1 (6)'!J13</f>
        <v>113</v>
      </c>
      <c r="K13" s="92"/>
      <c r="L13" s="123">
        <v>0</v>
      </c>
      <c r="M13" s="123">
        <v>189</v>
      </c>
      <c r="N13" s="124">
        <f>'Jadual 2.1 (6)'!N13+'Jadual 3.1 (6)'!N13</f>
        <v>306</v>
      </c>
      <c r="O13" s="92"/>
      <c r="P13" s="50">
        <v>0</v>
      </c>
      <c r="Q13" s="50">
        <v>971.5206740635515</v>
      </c>
      <c r="R13" s="124">
        <f>'Jadual 2.1 (6)'!R13+'Jadual 3.1 (6)'!R13</f>
        <v>2891.98</v>
      </c>
      <c r="S13" s="92"/>
      <c r="T13" s="138"/>
      <c r="U13" s="59"/>
    </row>
    <row r="14" spans="2:29" s="10" customFormat="1" ht="15" customHeight="1" x14ac:dyDescent="0.25">
      <c r="C14" s="163" t="s">
        <v>167</v>
      </c>
      <c r="D14" s="171" t="s">
        <v>343</v>
      </c>
      <c r="F14" s="50">
        <v>34.9</v>
      </c>
      <c r="G14" s="153"/>
      <c r="H14" s="123">
        <v>40</v>
      </c>
      <c r="I14" s="123">
        <v>65</v>
      </c>
      <c r="J14" s="50">
        <f>'Jadual 2.1 (6)'!J14 + 'Jadual 3.1 (6)'!J14</f>
        <v>40</v>
      </c>
      <c r="K14" s="92"/>
      <c r="L14" s="123">
        <v>105</v>
      </c>
      <c r="M14" s="123">
        <v>162</v>
      </c>
      <c r="N14" s="124">
        <f>'Jadual 2.1 (6)'!N14+'Jadual 3.1 (6)'!N14</f>
        <v>80</v>
      </c>
      <c r="O14" s="92"/>
      <c r="P14" s="50">
        <v>1155.8507085714286</v>
      </c>
      <c r="Q14" s="50">
        <v>1475.989719755971</v>
      </c>
      <c r="R14" s="124">
        <f>'Jadual 2.1 (6)'!R14+'Jadual 3.1 (6)'!R14</f>
        <v>748.09333333333325</v>
      </c>
      <c r="S14" s="92"/>
      <c r="T14" s="138"/>
      <c r="U14" s="139"/>
    </row>
    <row r="15" spans="2:29" s="10" customFormat="1" ht="15" customHeight="1" x14ac:dyDescent="0.25">
      <c r="B15" s="11"/>
      <c r="C15" s="165" t="s">
        <v>189</v>
      </c>
      <c r="D15" s="170">
        <v>1330</v>
      </c>
      <c r="F15" s="92">
        <v>15.7</v>
      </c>
      <c r="G15" s="153"/>
      <c r="H15" s="123">
        <v>0</v>
      </c>
      <c r="I15" s="123">
        <v>0</v>
      </c>
      <c r="J15" s="50">
        <f>'Jadual 2.1 (6)'!J15 + 'Jadual 3.1 (6)'!J15</f>
        <v>0</v>
      </c>
      <c r="K15" s="124"/>
      <c r="L15" s="123">
        <v>0</v>
      </c>
      <c r="M15" s="123">
        <v>0</v>
      </c>
      <c r="N15" s="124">
        <f>'Jadual 2.1 (6)'!N15+'Jadual 3.1 (6)'!N15</f>
        <v>0</v>
      </c>
      <c r="O15" s="124"/>
      <c r="P15" s="50">
        <v>0</v>
      </c>
      <c r="Q15" s="50">
        <v>0</v>
      </c>
      <c r="R15" s="124">
        <f>'Jadual 2.1 (6)'!R15+'Jadual 3.1 (6)'!R15</f>
        <v>0</v>
      </c>
      <c r="S15" s="124"/>
      <c r="T15" s="138"/>
      <c r="U15" s="59"/>
    </row>
    <row r="16" spans="2:29" s="10" customFormat="1" ht="15" customHeight="1" x14ac:dyDescent="0.25">
      <c r="C16" s="163" t="s">
        <v>194</v>
      </c>
      <c r="D16" s="170">
        <v>1331</v>
      </c>
      <c r="F16" s="50">
        <v>20.5</v>
      </c>
      <c r="G16" s="153"/>
      <c r="H16" s="123">
        <v>0</v>
      </c>
      <c r="I16" s="123">
        <v>0</v>
      </c>
      <c r="J16" s="50">
        <f>'Jadual 2.1 (6)'!J16 + 'Jadual 3.1 (6)'!J16</f>
        <v>0</v>
      </c>
      <c r="K16" s="117"/>
      <c r="L16" s="123">
        <v>0</v>
      </c>
      <c r="M16" s="123">
        <v>0</v>
      </c>
      <c r="N16" s="124">
        <f>'Jadual 2.1 (6)'!N16+'Jadual 3.1 (6)'!N16</f>
        <v>0</v>
      </c>
      <c r="O16" s="117"/>
      <c r="P16" s="50">
        <v>0</v>
      </c>
      <c r="Q16" s="50">
        <v>0</v>
      </c>
      <c r="R16" s="124">
        <f>'Jadual 2.1 (6)'!R16+'Jadual 3.1 (6)'!R16</f>
        <v>0</v>
      </c>
      <c r="S16" s="117"/>
      <c r="T16" s="138"/>
      <c r="U16" s="138"/>
      <c r="V16" s="138"/>
      <c r="W16" s="138"/>
      <c r="X16" s="138"/>
    </row>
    <row r="17" spans="2:24" s="10" customFormat="1" ht="15" customHeight="1" x14ac:dyDescent="0.25">
      <c r="B17" s="11"/>
      <c r="C17" s="165" t="s">
        <v>201</v>
      </c>
      <c r="D17" s="170">
        <v>1332</v>
      </c>
      <c r="F17" s="92">
        <v>25.7</v>
      </c>
      <c r="G17" s="153"/>
      <c r="H17" s="123">
        <v>0</v>
      </c>
      <c r="I17" s="123">
        <v>0</v>
      </c>
      <c r="J17" s="50">
        <f>'Jadual 2.1 (6)'!J17 + 'Jadual 3.1 (6)'!J17</f>
        <v>0</v>
      </c>
      <c r="K17" s="92"/>
      <c r="L17" s="123">
        <v>0</v>
      </c>
      <c r="M17" s="123">
        <v>0</v>
      </c>
      <c r="N17" s="124">
        <f>'Jadual 2.1 (6)'!N17+'Jadual 3.1 (6)'!N17</f>
        <v>0</v>
      </c>
      <c r="O17" s="92"/>
      <c r="P17" s="50">
        <v>0</v>
      </c>
      <c r="Q17" s="50">
        <v>0</v>
      </c>
      <c r="R17" s="124">
        <f>'Jadual 2.1 (6)'!R17+'Jadual 3.1 (6)'!R17</f>
        <v>0</v>
      </c>
      <c r="S17" s="92"/>
      <c r="T17" s="138"/>
      <c r="U17" s="59"/>
    </row>
    <row r="18" spans="2:24" s="10" customFormat="1" ht="15" customHeight="1" x14ac:dyDescent="0.25">
      <c r="C18" s="163" t="s">
        <v>190</v>
      </c>
      <c r="D18" s="170">
        <v>1333</v>
      </c>
      <c r="F18" s="50">
        <v>20.2</v>
      </c>
      <c r="G18" s="153"/>
      <c r="H18" s="123">
        <v>58</v>
      </c>
      <c r="I18" s="123">
        <v>0</v>
      </c>
      <c r="J18" s="50">
        <f>'Jadual 2.1 (6)'!J18 + 'Jadual 3.1 (6)'!J18</f>
        <v>30</v>
      </c>
      <c r="K18" s="153"/>
      <c r="L18" s="123">
        <v>137</v>
      </c>
      <c r="M18" s="123">
        <v>0</v>
      </c>
      <c r="N18" s="124">
        <f>'Jadual 2.1 (6)'!N18+'Jadual 3.1 (6)'!N18</f>
        <v>81</v>
      </c>
      <c r="O18" s="153"/>
      <c r="P18" s="50">
        <v>854.35739999999998</v>
      </c>
      <c r="Q18" s="50">
        <v>0</v>
      </c>
      <c r="R18" s="124">
        <f>'Jadual 2.1 (6)'!R18+'Jadual 3.1 (6)'!R18</f>
        <v>657.67</v>
      </c>
      <c r="S18" s="59"/>
      <c r="T18" s="138"/>
      <c r="U18" s="138"/>
      <c r="V18" s="138"/>
      <c r="W18" s="138"/>
      <c r="X18" s="138"/>
    </row>
    <row r="19" spans="2:24" s="10" customFormat="1" ht="15" customHeight="1" x14ac:dyDescent="0.25">
      <c r="B19" s="11"/>
      <c r="C19" s="165" t="s">
        <v>177</v>
      </c>
      <c r="D19" s="174">
        <v>1334</v>
      </c>
      <c r="F19" s="92">
        <v>19</v>
      </c>
      <c r="G19" s="153"/>
      <c r="H19" s="123">
        <v>37</v>
      </c>
      <c r="I19" s="123">
        <v>52</v>
      </c>
      <c r="J19" s="50">
        <f>'Jadual 2.1 (6)'!J19 + 'Jadual 3.1 (6)'!J19</f>
        <v>30</v>
      </c>
      <c r="K19" s="92"/>
      <c r="L19" s="123">
        <v>80</v>
      </c>
      <c r="M19" s="123">
        <v>104</v>
      </c>
      <c r="N19" s="124">
        <f>'Jadual 2.1 (6)'!N19+'Jadual 3.1 (6)'!N19</f>
        <v>108</v>
      </c>
      <c r="O19" s="92"/>
      <c r="P19" s="50">
        <v>606.01794757120012</v>
      </c>
      <c r="Q19" s="50">
        <v>821.34704839177573</v>
      </c>
      <c r="R19" s="124">
        <f>'Jadual 2.1 (6)'!R19+'Jadual 3.1 (6)'!R19</f>
        <v>679.21500000000003</v>
      </c>
      <c r="S19" s="92"/>
      <c r="T19" s="138"/>
      <c r="U19" s="59"/>
    </row>
    <row r="20" spans="2:24" s="10" customFormat="1" ht="15" customHeight="1" x14ac:dyDescent="0.25">
      <c r="B20" s="11"/>
      <c r="C20" s="165" t="s">
        <v>199</v>
      </c>
      <c r="D20" s="170">
        <v>1335</v>
      </c>
      <c r="F20" s="92">
        <v>7.9</v>
      </c>
      <c r="G20" s="153"/>
      <c r="H20" s="123">
        <v>30</v>
      </c>
      <c r="I20" s="123">
        <v>25</v>
      </c>
      <c r="J20" s="50">
        <f>'Jadual 2.1 (6)'!J20 + 'Jadual 3.1 (6)'!J20</f>
        <v>18</v>
      </c>
      <c r="K20" s="92"/>
      <c r="L20" s="123">
        <v>102</v>
      </c>
      <c r="M20" s="123">
        <v>42</v>
      </c>
      <c r="N20" s="124">
        <f>'Jadual 2.1 (6)'!N20+'Jadual 3.1 (6)'!N20</f>
        <v>42</v>
      </c>
      <c r="O20" s="92"/>
      <c r="P20" s="50">
        <v>562.54600000000005</v>
      </c>
      <c r="Q20" s="50">
        <v>270.44300529595017</v>
      </c>
      <c r="R20" s="124">
        <f>'Jadual 2.1 (6)'!R20+'Jadual 3.1 (6)'!R20</f>
        <v>376.11</v>
      </c>
      <c r="S20" s="92"/>
      <c r="T20" s="138"/>
      <c r="U20" s="59"/>
    </row>
    <row r="21" spans="2:24" s="10" customFormat="1" ht="15" customHeight="1" x14ac:dyDescent="0.25">
      <c r="C21" s="163" t="s">
        <v>193</v>
      </c>
      <c r="D21" s="170">
        <v>1336</v>
      </c>
      <c r="F21" s="50">
        <v>31.4</v>
      </c>
      <c r="G21" s="153"/>
      <c r="H21" s="123">
        <v>0</v>
      </c>
      <c r="I21" s="123">
        <v>0</v>
      </c>
      <c r="J21" s="50">
        <f>'Jadual 2.1 (6)'!J21 + 'Jadual 3.1 (6)'!J21</f>
        <v>0</v>
      </c>
      <c r="K21" s="117"/>
      <c r="L21" s="123">
        <v>0</v>
      </c>
      <c r="M21" s="123">
        <v>0</v>
      </c>
      <c r="N21" s="124">
        <f>'Jadual 2.1 (6)'!N21+'Jadual 3.1 (6)'!N21</f>
        <v>0</v>
      </c>
      <c r="O21" s="117"/>
      <c r="P21" s="50">
        <v>0</v>
      </c>
      <c r="Q21" s="50">
        <v>0</v>
      </c>
      <c r="R21" s="124">
        <f>'Jadual 2.1 (6)'!R21+'Jadual 3.1 (6)'!R21</f>
        <v>0</v>
      </c>
      <c r="S21" s="117"/>
      <c r="T21" s="138"/>
      <c r="U21" s="138"/>
      <c r="V21" s="138"/>
      <c r="W21" s="138"/>
      <c r="X21" s="138"/>
    </row>
    <row r="22" spans="2:24" s="10" customFormat="1" ht="15" customHeight="1" x14ac:dyDescent="0.25">
      <c r="C22" s="163" t="s">
        <v>173</v>
      </c>
      <c r="D22" s="174">
        <v>1337</v>
      </c>
      <c r="F22" s="50">
        <v>10.6</v>
      </c>
      <c r="G22" s="153"/>
      <c r="H22" s="123">
        <v>0</v>
      </c>
      <c r="I22" s="123">
        <v>0</v>
      </c>
      <c r="J22" s="50">
        <f>'Jadual 2.1 (6)'!J22 + 'Jadual 3.1 (6)'!J22</f>
        <v>0</v>
      </c>
      <c r="K22" s="117"/>
      <c r="L22" s="123">
        <v>0</v>
      </c>
      <c r="M22" s="123">
        <v>0</v>
      </c>
      <c r="N22" s="124">
        <f>'Jadual 2.1 (6)'!N22+'Jadual 3.1 (6)'!N22</f>
        <v>0</v>
      </c>
      <c r="O22" s="117"/>
      <c r="P22" s="50">
        <v>0</v>
      </c>
      <c r="Q22" s="50">
        <v>0</v>
      </c>
      <c r="R22" s="124">
        <f>'Jadual 2.1 (6)'!R22+'Jadual 3.1 (6)'!R22</f>
        <v>0</v>
      </c>
      <c r="S22" s="117"/>
      <c r="T22" s="138"/>
      <c r="U22" s="138"/>
      <c r="V22" s="138"/>
      <c r="W22" s="138"/>
      <c r="X22" s="138"/>
    </row>
    <row r="23" spans="2:24" s="10" customFormat="1" ht="15" customHeight="1" x14ac:dyDescent="0.25">
      <c r="B23" s="11"/>
      <c r="C23" s="165" t="s">
        <v>198</v>
      </c>
      <c r="D23" s="170">
        <v>1338</v>
      </c>
      <c r="F23" s="92">
        <v>55.4</v>
      </c>
      <c r="G23" s="153"/>
      <c r="H23" s="123">
        <v>228</v>
      </c>
      <c r="I23" s="123">
        <v>186</v>
      </c>
      <c r="J23" s="50">
        <f>'Jadual 2.1 (6)'!J23 + 'Jadual 3.1 (6)'!J23</f>
        <v>254</v>
      </c>
      <c r="K23" s="92"/>
      <c r="L23" s="123">
        <v>667</v>
      </c>
      <c r="M23" s="123">
        <v>375</v>
      </c>
      <c r="N23" s="124">
        <f>'Jadual 2.1 (6)'!N23+'Jadual 3.1 (6)'!N23</f>
        <v>632</v>
      </c>
      <c r="O23" s="92"/>
      <c r="P23" s="50">
        <v>7561.2747380000001</v>
      </c>
      <c r="Q23" s="50">
        <v>3759.8696894291579</v>
      </c>
      <c r="R23" s="124">
        <f>'Jadual 2.1 (6)'!R23+'Jadual 3.1 (6)'!R23</f>
        <v>5251.7719999999999</v>
      </c>
      <c r="S23" s="92"/>
      <c r="T23" s="138"/>
      <c r="U23" s="59"/>
    </row>
    <row r="24" spans="2:24" s="10" customFormat="1" ht="15" customHeight="1" x14ac:dyDescent="0.25">
      <c r="C24" s="163" t="s">
        <v>170</v>
      </c>
      <c r="D24" s="174">
        <v>1339</v>
      </c>
      <c r="F24" s="50">
        <v>26.8</v>
      </c>
      <c r="G24" s="153"/>
      <c r="H24" s="123">
        <v>0</v>
      </c>
      <c r="I24" s="123">
        <v>0</v>
      </c>
      <c r="J24" s="50">
        <f>'Jadual 2.1 (6)'!J24 + 'Jadual 3.1 (6)'!J24</f>
        <v>0</v>
      </c>
      <c r="K24" s="153"/>
      <c r="L24" s="123">
        <v>0</v>
      </c>
      <c r="M24" s="123">
        <v>0</v>
      </c>
      <c r="N24" s="124">
        <f>'Jadual 2.1 (6)'!N24+'Jadual 3.1 (6)'!N24</f>
        <v>0</v>
      </c>
      <c r="O24" s="153"/>
      <c r="P24" s="50">
        <v>0</v>
      </c>
      <c r="Q24" s="50">
        <v>0</v>
      </c>
      <c r="R24" s="124">
        <f>'Jadual 2.1 (6)'!R24+'Jadual 3.1 (6)'!R24</f>
        <v>0</v>
      </c>
      <c r="S24" s="59"/>
      <c r="T24" s="138"/>
      <c r="U24" s="138"/>
      <c r="V24" s="138"/>
      <c r="W24" s="138"/>
      <c r="X24" s="138"/>
    </row>
    <row r="25" spans="2:24" s="10" customFormat="1" ht="15" customHeight="1" x14ac:dyDescent="0.25">
      <c r="B25" s="11"/>
      <c r="C25" s="165" t="s">
        <v>202</v>
      </c>
      <c r="D25" s="171">
        <v>1340</v>
      </c>
      <c r="F25" s="92">
        <v>17.5</v>
      </c>
      <c r="G25" s="153"/>
      <c r="H25" s="123">
        <v>0</v>
      </c>
      <c r="I25" s="123">
        <v>0</v>
      </c>
      <c r="J25" s="50">
        <f>'Jadual 2.1 (6)'!J25 + 'Jadual 3.1 (6)'!J25</f>
        <v>0</v>
      </c>
      <c r="K25" s="92"/>
      <c r="L25" s="123">
        <v>0</v>
      </c>
      <c r="M25" s="123">
        <v>0</v>
      </c>
      <c r="N25" s="124">
        <f>'Jadual 2.1 (6)'!N25+'Jadual 3.1 (6)'!N25</f>
        <v>0</v>
      </c>
      <c r="O25" s="92"/>
      <c r="P25" s="50">
        <v>0</v>
      </c>
      <c r="Q25" s="50">
        <v>0</v>
      </c>
      <c r="R25" s="124">
        <f>'Jadual 2.1 (6)'!R25+'Jadual 3.1 (6)'!R25</f>
        <v>0</v>
      </c>
      <c r="S25" s="92"/>
      <c r="T25" s="138"/>
      <c r="U25" s="59"/>
    </row>
    <row r="26" spans="2:24" s="10" customFormat="1" x14ac:dyDescent="0.25">
      <c r="B26" s="11"/>
      <c r="C26" s="6"/>
      <c r="D26" s="174"/>
      <c r="F26" s="92"/>
      <c r="G26" s="153"/>
      <c r="H26" s="123"/>
      <c r="I26" s="123"/>
      <c r="J26" s="91"/>
      <c r="K26" s="92"/>
      <c r="L26" s="50"/>
      <c r="M26" s="50"/>
      <c r="N26" s="49"/>
      <c r="O26" s="92"/>
      <c r="P26" s="124"/>
      <c r="Q26" s="124"/>
      <c r="R26" s="124"/>
      <c r="S26" s="92"/>
      <c r="T26" s="138"/>
      <c r="U26" s="59"/>
    </row>
    <row r="27" spans="2:24" s="10" customFormat="1" ht="15" customHeight="1" x14ac:dyDescent="0.25">
      <c r="B27" s="7"/>
      <c r="C27" s="159" t="s">
        <v>58</v>
      </c>
      <c r="D27" s="173">
        <v>14</v>
      </c>
      <c r="E27" s="48"/>
      <c r="F27" s="90">
        <v>2067.5</v>
      </c>
      <c r="G27" s="151"/>
      <c r="H27" s="126">
        <v>5141</v>
      </c>
      <c r="I27" s="126">
        <v>4023</v>
      </c>
      <c r="J27" s="131">
        <f>'Jadual 2.1 (6)'!J27+'Jadual 3.1 (6)'!J27</f>
        <v>5417</v>
      </c>
      <c r="K27" s="90"/>
      <c r="L27" s="126">
        <v>10993</v>
      </c>
      <c r="M27" s="126">
        <v>10088.550387596899</v>
      </c>
      <c r="N27" s="131">
        <f>'Jadual 2.1 (6)'!N27+'Jadual 3.1 (6)'!N27</f>
        <v>16142</v>
      </c>
      <c r="O27" s="90"/>
      <c r="P27" s="57">
        <v>379538.27526614984</v>
      </c>
      <c r="Q27" s="57">
        <v>284173.79437072325</v>
      </c>
      <c r="R27" s="131">
        <f>'Jadual 2.1 (6)'!R27+'Jadual 3.1 (6)'!R27</f>
        <v>380962.842</v>
      </c>
      <c r="S27" s="116"/>
      <c r="T27" s="138"/>
      <c r="U27" s="59"/>
    </row>
    <row r="28" spans="2:24" s="10" customFormat="1" x14ac:dyDescent="0.25">
      <c r="B28" s="11"/>
      <c r="C28" s="11"/>
      <c r="D28" s="174"/>
      <c r="F28" s="117"/>
      <c r="G28" s="153"/>
      <c r="H28" s="130"/>
      <c r="I28" s="130"/>
      <c r="J28" s="91"/>
      <c r="K28" s="117"/>
      <c r="L28" s="54"/>
      <c r="M28" s="54"/>
      <c r="N28" s="49"/>
      <c r="O28" s="117"/>
      <c r="P28" s="206"/>
      <c r="Q28" s="206"/>
      <c r="R28" s="124"/>
      <c r="S28" s="92"/>
      <c r="T28" s="138"/>
      <c r="U28" s="59"/>
    </row>
    <row r="29" spans="2:24" s="10" customFormat="1" ht="15" customHeight="1" x14ac:dyDescent="0.25">
      <c r="B29" s="7"/>
      <c r="C29" s="159" t="s">
        <v>203</v>
      </c>
      <c r="D29" s="173">
        <v>15</v>
      </c>
      <c r="E29" s="48"/>
      <c r="F29" s="90">
        <v>100.8</v>
      </c>
      <c r="G29" s="151"/>
      <c r="H29" s="126">
        <v>132</v>
      </c>
      <c r="I29" s="126">
        <v>308</v>
      </c>
      <c r="J29" s="131">
        <f>'Jadual 2.1 (6)'!J29+'Jadual 3.1 (6)'!J29</f>
        <v>271</v>
      </c>
      <c r="K29" s="90"/>
      <c r="L29" s="126">
        <v>297</v>
      </c>
      <c r="M29" s="126">
        <v>837.75</v>
      </c>
      <c r="N29" s="131">
        <f>'Jadual 2.1 (6)'!N29+'Jadual 3.1 (6)'!N29</f>
        <v>823</v>
      </c>
      <c r="O29" s="90"/>
      <c r="P29" s="57">
        <v>2622.5279999999998</v>
      </c>
      <c r="Q29" s="57">
        <v>5416.9027199999991</v>
      </c>
      <c r="R29" s="131">
        <f>'Jadual 2.1 (6)'!R29+'Jadual 3.1 (6)'!R29</f>
        <v>6932.9960000000001</v>
      </c>
      <c r="S29" s="116"/>
      <c r="T29" s="138"/>
      <c r="U29" s="59"/>
    </row>
    <row r="30" spans="2:24" s="10" customFormat="1" ht="10.5" customHeight="1" x14ac:dyDescent="0.25">
      <c r="B30" s="11"/>
      <c r="C30" s="11"/>
      <c r="D30" s="174"/>
      <c r="F30" s="117"/>
      <c r="G30" s="153"/>
      <c r="H30" s="130"/>
      <c r="I30" s="130"/>
      <c r="J30" s="91"/>
      <c r="K30" s="117"/>
      <c r="L30" s="54"/>
      <c r="M30" s="54"/>
      <c r="N30" s="49"/>
      <c r="O30" s="117"/>
      <c r="P30" s="206"/>
      <c r="Q30" s="206"/>
      <c r="R30" s="124"/>
      <c r="S30" s="92"/>
      <c r="T30" s="138"/>
      <c r="U30" s="59"/>
    </row>
    <row r="31" spans="2:24" s="10" customFormat="1" ht="15" customHeight="1" x14ac:dyDescent="0.25">
      <c r="B31" s="7"/>
      <c r="C31" s="159" t="s">
        <v>204</v>
      </c>
      <c r="D31" s="173">
        <v>16</v>
      </c>
      <c r="E31" s="48"/>
      <c r="F31" s="90">
        <v>120.3</v>
      </c>
      <c r="G31" s="151"/>
      <c r="H31" s="126">
        <v>474</v>
      </c>
      <c r="I31" s="126">
        <v>442</v>
      </c>
      <c r="J31" s="131">
        <f>'Jadual 2.1 (6)'!J31+'Jadual 3.1 (6)'!J31</f>
        <v>945</v>
      </c>
      <c r="K31" s="90"/>
      <c r="L31" s="126">
        <v>1114</v>
      </c>
      <c r="M31" s="126">
        <v>1242.1428571428573</v>
      </c>
      <c r="N31" s="131">
        <f>'Jadual 2.1 (6)'!N31+'Jadual 3.1 (6)'!N31</f>
        <v>3108</v>
      </c>
      <c r="O31" s="90"/>
      <c r="P31" s="57">
        <v>30031.31743431111</v>
      </c>
      <c r="Q31" s="57">
        <v>26916.605822675454</v>
      </c>
      <c r="R31" s="131">
        <f>'Jadual 2.1 (6)'!R31+'Jadual 3.1 (6)'!R31</f>
        <v>45723.97714285714</v>
      </c>
      <c r="S31" s="116"/>
      <c r="T31" s="138"/>
      <c r="U31" s="59"/>
    </row>
    <row r="32" spans="2:24" ht="8.25" customHeight="1" thickBot="1" x14ac:dyDescent="0.25">
      <c r="B32" s="326"/>
      <c r="C32" s="326"/>
      <c r="D32" s="326"/>
      <c r="E32" s="326"/>
      <c r="F32" s="327"/>
      <c r="G32" s="326"/>
      <c r="H32" s="326"/>
      <c r="I32" s="326"/>
      <c r="J32" s="326"/>
      <c r="K32" s="326"/>
      <c r="L32" s="326"/>
      <c r="M32" s="326"/>
      <c r="N32" s="326"/>
      <c r="O32" s="326"/>
      <c r="P32" s="326"/>
      <c r="Q32" s="326"/>
      <c r="R32" s="326"/>
      <c r="S32" s="326"/>
      <c r="T32" s="138"/>
    </row>
    <row r="33" spans="2:24" x14ac:dyDescent="0.2">
      <c r="E33" s="146"/>
      <c r="F33" s="94"/>
    </row>
    <row r="34" spans="2:24" x14ac:dyDescent="0.2">
      <c r="B34" s="69" t="s">
        <v>105</v>
      </c>
      <c r="C34" s="69"/>
      <c r="E34" s="146"/>
      <c r="F34" s="94"/>
    </row>
    <row r="35" spans="2:24" x14ac:dyDescent="0.2">
      <c r="B35" s="70" t="s">
        <v>206</v>
      </c>
      <c r="C35" s="70"/>
      <c r="E35" s="146"/>
      <c r="F35" s="94"/>
    </row>
    <row r="36" spans="2:24" x14ac:dyDescent="0.2">
      <c r="B36" s="69"/>
      <c r="C36" s="69"/>
      <c r="E36" s="146"/>
      <c r="F36" s="94"/>
    </row>
    <row r="37" spans="2:24" x14ac:dyDescent="0.2">
      <c r="B37" s="69" t="s">
        <v>424</v>
      </c>
      <c r="C37" s="69"/>
      <c r="E37" s="146"/>
      <c r="F37" s="94"/>
      <c r="J37" s="135"/>
    </row>
    <row r="38" spans="2:24" x14ac:dyDescent="0.2">
      <c r="B38" s="70" t="s">
        <v>425</v>
      </c>
      <c r="C38" s="70"/>
      <c r="E38" s="146"/>
      <c r="F38" s="94"/>
      <c r="J38" s="164"/>
    </row>
    <row r="39" spans="2:24" x14ac:dyDescent="0.2">
      <c r="B39" s="69" t="s">
        <v>207</v>
      </c>
      <c r="C39" s="69"/>
      <c r="E39" s="146"/>
      <c r="F39" s="94"/>
      <c r="J39" s="135"/>
    </row>
    <row r="40" spans="2:24" x14ac:dyDescent="0.2">
      <c r="B40" s="70" t="s">
        <v>208</v>
      </c>
      <c r="C40" s="70"/>
      <c r="E40" s="146"/>
      <c r="F40" s="94"/>
      <c r="J40" s="164"/>
    </row>
    <row r="41" spans="2:24" s="10" customFormat="1" ht="15" customHeight="1" x14ac:dyDescent="0.25">
      <c r="C41" s="204"/>
      <c r="D41" s="205"/>
      <c r="F41" s="147"/>
      <c r="G41" s="153"/>
      <c r="H41" s="54"/>
      <c r="I41" s="54"/>
      <c r="J41" s="206"/>
      <c r="K41" s="92"/>
      <c r="L41" s="54"/>
      <c r="M41" s="54"/>
      <c r="N41" s="206"/>
      <c r="O41" s="92"/>
      <c r="P41" s="147"/>
      <c r="Q41" s="147"/>
      <c r="R41" s="201"/>
      <c r="S41" s="92"/>
      <c r="T41" s="138"/>
      <c r="U41" s="207"/>
    </row>
    <row r="42" spans="2:24" s="10" customFormat="1" ht="15" customHeight="1" x14ac:dyDescent="0.25">
      <c r="B42" s="11"/>
      <c r="C42" s="165"/>
      <c r="D42" s="174"/>
      <c r="F42" s="148"/>
      <c r="G42" s="153"/>
      <c r="H42" s="123"/>
      <c r="I42" s="123"/>
      <c r="J42" s="49"/>
      <c r="K42" s="92"/>
      <c r="L42" s="123"/>
      <c r="M42" s="123"/>
      <c r="N42" s="49"/>
      <c r="O42" s="92"/>
      <c r="P42" s="56"/>
      <c r="Q42" s="56"/>
      <c r="R42" s="193"/>
      <c r="S42" s="92"/>
      <c r="T42" s="138"/>
      <c r="U42" s="59"/>
    </row>
    <row r="43" spans="2:24" s="10" customFormat="1" ht="15" customHeight="1" x14ac:dyDescent="0.25">
      <c r="C43" s="163"/>
      <c r="D43" s="174"/>
      <c r="F43" s="56"/>
      <c r="G43" s="153"/>
      <c r="H43" s="123"/>
      <c r="I43" s="123"/>
      <c r="J43" s="49"/>
      <c r="K43" s="117"/>
      <c r="L43" s="123"/>
      <c r="M43" s="123"/>
      <c r="N43" s="49"/>
      <c r="O43" s="117"/>
      <c r="P43" s="56"/>
      <c r="Q43" s="56"/>
      <c r="R43" s="193"/>
      <c r="S43" s="117"/>
      <c r="T43" s="138"/>
      <c r="U43" s="139"/>
    </row>
    <row r="44" spans="2:24" s="10" customFormat="1" ht="15" customHeight="1" x14ac:dyDescent="0.25">
      <c r="B44" s="11"/>
      <c r="C44" s="165"/>
      <c r="D44" s="174"/>
      <c r="F44" s="148"/>
      <c r="G44" s="153"/>
      <c r="H44" s="123"/>
      <c r="I44" s="123"/>
      <c r="J44" s="49"/>
      <c r="K44" s="92"/>
      <c r="L44" s="123"/>
      <c r="M44" s="123"/>
      <c r="N44" s="49"/>
      <c r="O44" s="92"/>
      <c r="P44" s="56"/>
      <c r="Q44" s="56"/>
      <c r="R44" s="193"/>
      <c r="S44" s="92"/>
      <c r="T44" s="138"/>
      <c r="U44" s="59"/>
    </row>
    <row r="45" spans="2:24" s="10" customFormat="1" ht="15" customHeight="1" x14ac:dyDescent="0.25">
      <c r="C45" s="163"/>
      <c r="D45" s="170"/>
      <c r="F45" s="56"/>
      <c r="G45" s="153"/>
      <c r="H45" s="123"/>
      <c r="I45" s="123"/>
      <c r="J45" s="49"/>
      <c r="K45" s="117"/>
      <c r="L45" s="123"/>
      <c r="M45" s="123"/>
      <c r="N45" s="49"/>
      <c r="O45" s="117"/>
      <c r="P45" s="56"/>
      <c r="Q45" s="56"/>
      <c r="R45" s="193"/>
      <c r="S45" s="117"/>
      <c r="T45" s="138"/>
      <c r="U45" s="138"/>
      <c r="V45" s="138"/>
      <c r="W45" s="138"/>
      <c r="X45" s="138"/>
    </row>
    <row r="46" spans="2:24" s="10" customFormat="1" ht="15" customHeight="1" x14ac:dyDescent="0.25">
      <c r="C46" s="163"/>
      <c r="D46" s="170"/>
      <c r="F46" s="148"/>
      <c r="G46" s="153"/>
      <c r="H46" s="123"/>
      <c r="I46" s="123"/>
      <c r="J46" s="49"/>
      <c r="K46" s="117"/>
      <c r="L46" s="123"/>
      <c r="M46" s="123"/>
      <c r="N46" s="49"/>
      <c r="O46" s="117"/>
      <c r="P46" s="56"/>
      <c r="Q46" s="56"/>
      <c r="R46" s="193"/>
      <c r="S46" s="117"/>
      <c r="T46" s="138"/>
      <c r="U46" s="139"/>
    </row>
    <row r="47" spans="2:24" s="10" customFormat="1" ht="15" customHeight="1" x14ac:dyDescent="0.25">
      <c r="C47" s="163"/>
      <c r="D47" s="170"/>
      <c r="F47" s="56"/>
      <c r="G47" s="153"/>
      <c r="H47" s="123"/>
      <c r="I47" s="123"/>
      <c r="J47" s="49"/>
      <c r="K47" s="92"/>
      <c r="L47" s="123"/>
      <c r="M47" s="123"/>
      <c r="N47" s="49"/>
      <c r="O47" s="92"/>
      <c r="P47" s="56"/>
      <c r="Q47" s="56"/>
      <c r="R47" s="193"/>
      <c r="S47" s="92"/>
      <c r="T47" s="138"/>
      <c r="U47" s="139"/>
    </row>
    <row r="48" spans="2:24" s="10" customFormat="1" ht="15" customHeight="1" x14ac:dyDescent="0.25">
      <c r="B48" s="11"/>
      <c r="C48" s="165"/>
      <c r="D48" s="170"/>
      <c r="F48" s="148"/>
      <c r="G48" s="153"/>
      <c r="H48" s="123"/>
      <c r="I48" s="123"/>
      <c r="J48" s="49"/>
      <c r="K48" s="92"/>
      <c r="L48" s="123"/>
      <c r="M48" s="123"/>
      <c r="N48" s="49"/>
      <c r="O48" s="92"/>
      <c r="P48" s="56"/>
      <c r="Q48" s="56"/>
      <c r="R48" s="193"/>
      <c r="S48" s="92"/>
      <c r="T48" s="138"/>
      <c r="U48" s="59"/>
    </row>
    <row r="49" spans="2:24" s="10" customFormat="1" ht="15" customHeight="1" x14ac:dyDescent="0.25">
      <c r="B49" s="11"/>
      <c r="C49" s="165"/>
      <c r="D49" s="174"/>
      <c r="F49" s="148"/>
      <c r="G49" s="153"/>
      <c r="H49" s="123"/>
      <c r="I49" s="123"/>
      <c r="J49" s="49"/>
      <c r="K49" s="92"/>
      <c r="L49" s="123"/>
      <c r="M49" s="123"/>
      <c r="N49" s="49"/>
      <c r="O49" s="92"/>
      <c r="P49" s="56"/>
      <c r="Q49" s="56"/>
      <c r="R49" s="193"/>
      <c r="S49" s="92"/>
      <c r="T49" s="138"/>
      <c r="U49" s="59"/>
    </row>
    <row r="50" spans="2:24" s="10" customFormat="1" ht="15" customHeight="1" x14ac:dyDescent="0.25">
      <c r="C50" s="163"/>
      <c r="D50" s="174"/>
      <c r="F50" s="56"/>
      <c r="G50" s="153"/>
      <c r="H50" s="123"/>
      <c r="I50" s="123"/>
      <c r="J50" s="49"/>
      <c r="K50" s="117"/>
      <c r="L50" s="123"/>
      <c r="M50" s="123"/>
      <c r="N50" s="49"/>
      <c r="O50" s="117"/>
      <c r="P50" s="56"/>
      <c r="Q50" s="56"/>
      <c r="R50" s="193"/>
      <c r="S50" s="117"/>
      <c r="T50" s="138"/>
      <c r="U50" s="138"/>
      <c r="V50" s="138"/>
      <c r="W50" s="138"/>
      <c r="X50" s="138"/>
    </row>
    <row r="51" spans="2:24" s="10" customFormat="1" ht="15" customHeight="1" x14ac:dyDescent="0.25">
      <c r="C51" s="163"/>
      <c r="D51" s="170"/>
      <c r="F51" s="56"/>
      <c r="G51" s="153"/>
      <c r="H51" s="123"/>
      <c r="I51" s="123"/>
      <c r="J51" s="49"/>
      <c r="K51" s="117"/>
      <c r="L51" s="123"/>
      <c r="M51" s="123"/>
      <c r="N51" s="49"/>
      <c r="O51" s="117"/>
      <c r="P51" s="56"/>
      <c r="Q51" s="56"/>
      <c r="R51" s="193"/>
      <c r="S51" s="117"/>
      <c r="T51" s="138"/>
      <c r="U51" s="138"/>
      <c r="V51" s="138"/>
      <c r="W51" s="138"/>
      <c r="X51" s="138"/>
    </row>
    <row r="52" spans="2:24" s="10" customFormat="1" ht="15" customHeight="1" x14ac:dyDescent="0.25">
      <c r="C52" s="163"/>
      <c r="D52" s="170"/>
      <c r="F52" s="56"/>
      <c r="G52" s="153"/>
      <c r="H52" s="123"/>
      <c r="I52" s="123"/>
      <c r="J52" s="49"/>
      <c r="K52" s="117"/>
      <c r="L52" s="123"/>
      <c r="M52" s="123"/>
      <c r="N52" s="49"/>
      <c r="O52" s="117"/>
      <c r="P52" s="56"/>
      <c r="Q52" s="56"/>
      <c r="R52" s="193"/>
      <c r="S52" s="117"/>
      <c r="T52" s="138"/>
      <c r="U52" s="138"/>
      <c r="V52" s="138"/>
      <c r="W52" s="138"/>
      <c r="X52" s="138"/>
    </row>
    <row r="53" spans="2:24" s="10" customFormat="1" ht="17.45" customHeight="1" x14ac:dyDescent="0.25">
      <c r="B53" s="11"/>
      <c r="C53" s="165"/>
      <c r="D53" s="174"/>
      <c r="F53" s="148"/>
      <c r="G53" s="153"/>
      <c r="H53" s="123"/>
      <c r="I53" s="123"/>
      <c r="J53" s="49"/>
      <c r="K53" s="92"/>
      <c r="L53" s="123"/>
      <c r="M53" s="123"/>
      <c r="N53" s="49"/>
      <c r="O53" s="92"/>
      <c r="P53" s="56"/>
      <c r="Q53" s="56"/>
      <c r="R53" s="193"/>
      <c r="S53" s="92"/>
      <c r="T53" s="138"/>
      <c r="U53" s="59"/>
    </row>
    <row r="54" spans="2:24" x14ac:dyDescent="0.2">
      <c r="D54" s="174"/>
    </row>
    <row r="55" spans="2:24" x14ac:dyDescent="0.2">
      <c r="D55" s="174"/>
    </row>
    <row r="56" spans="2:24" x14ac:dyDescent="0.2">
      <c r="D56" s="174"/>
    </row>
    <row r="57" spans="2:24" x14ac:dyDescent="0.2">
      <c r="D57" s="174"/>
    </row>
    <row r="58" spans="2:24" x14ac:dyDescent="0.2">
      <c r="D58" s="174"/>
    </row>
    <row r="59" spans="2:24" x14ac:dyDescent="0.2">
      <c r="D59" s="174"/>
    </row>
    <row r="60" spans="2:24" x14ac:dyDescent="0.2">
      <c r="D60" s="174"/>
    </row>
    <row r="61" spans="2:24" x14ac:dyDescent="0.2">
      <c r="D61" s="174"/>
    </row>
    <row r="62" spans="2:24" ht="13.5" thickBot="1" x14ac:dyDescent="0.25">
      <c r="D62" s="154"/>
    </row>
    <row r="63" spans="2:24" ht="13.5" thickBot="1" x14ac:dyDescent="0.25">
      <c r="D63" s="132"/>
    </row>
  </sheetData>
  <mergeCells count="5">
    <mergeCell ref="B1:S1"/>
    <mergeCell ref="B2:S2"/>
    <mergeCell ref="H4:J4"/>
    <mergeCell ref="L4:N4"/>
    <mergeCell ref="P4:R4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U33"/>
  <sheetViews>
    <sheetView view="pageBreakPreview" topLeftCell="A4" zoomScale="120" zoomScaleNormal="110" zoomScaleSheetLayoutView="120" workbookViewId="0">
      <selection activeCell="P48" sqref="P48"/>
    </sheetView>
  </sheetViews>
  <sheetFormatPr defaultColWidth="9.42578125" defaultRowHeight="12.75" x14ac:dyDescent="0.2"/>
  <cols>
    <col min="1" max="1" width="6.5703125" style="94" customWidth="1"/>
    <col min="2" max="2" width="27.5703125" style="94" customWidth="1"/>
    <col min="3" max="3" width="13.5703125" style="94" hidden="1" customWidth="1"/>
    <col min="4" max="4" width="1.5703125" style="94" customWidth="1"/>
    <col min="5" max="5" width="19.5703125" style="146" customWidth="1"/>
    <col min="6" max="6" width="1.5703125" style="94" customWidth="1"/>
    <col min="7" max="9" width="13.5703125" style="94" customWidth="1"/>
    <col min="10" max="10" width="1.5703125" style="94" customWidth="1"/>
    <col min="11" max="13" width="13.5703125" style="94" customWidth="1"/>
    <col min="14" max="14" width="1.5703125" style="94" customWidth="1"/>
    <col min="15" max="15" width="16.5703125" style="94" bestFit="1" customWidth="1"/>
    <col min="16" max="17" width="16.42578125" style="94" bestFit="1" customWidth="1"/>
    <col min="18" max="19" width="1.5703125" style="94" customWidth="1"/>
    <col min="20" max="20" width="3.42578125" style="94" customWidth="1"/>
    <col min="21" max="21" width="9.42578125" style="94" hidden="1" customWidth="1"/>
    <col min="22" max="16384" width="9.42578125" style="94"/>
  </cols>
  <sheetData>
    <row r="1" spans="2:21" ht="15" customHeight="1" x14ac:dyDescent="0.2">
      <c r="B1" s="336" t="s">
        <v>217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2:21" ht="15" customHeight="1" x14ac:dyDescent="0.2">
      <c r="B2" s="337" t="s">
        <v>224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</row>
    <row r="3" spans="2:21" ht="5.85" customHeight="1" thickBot="1" x14ac:dyDescent="0.25">
      <c r="B3" s="298"/>
      <c r="C3" s="298"/>
      <c r="E3" s="298"/>
      <c r="F3" s="299"/>
      <c r="G3" s="298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</row>
    <row r="4" spans="2:21" s="10" customFormat="1" ht="42" customHeight="1" x14ac:dyDescent="0.25">
      <c r="B4" s="312" t="s">
        <v>61</v>
      </c>
      <c r="C4" s="313" t="s">
        <v>229</v>
      </c>
      <c r="D4" s="314"/>
      <c r="E4" s="313" t="s">
        <v>228</v>
      </c>
      <c r="F4" s="312"/>
      <c r="G4" s="338" t="s">
        <v>212</v>
      </c>
      <c r="H4" s="338"/>
      <c r="I4" s="338"/>
      <c r="J4" s="315"/>
      <c r="K4" s="340" t="s">
        <v>213</v>
      </c>
      <c r="L4" s="340"/>
      <c r="M4" s="340"/>
      <c r="N4" s="316"/>
      <c r="O4" s="339" t="s">
        <v>214</v>
      </c>
      <c r="P4" s="339"/>
      <c r="Q4" s="339"/>
      <c r="R4" s="325"/>
      <c r="S4" s="72"/>
    </row>
    <row r="5" spans="2:21" s="10" customFormat="1" x14ac:dyDescent="0.25">
      <c r="B5" s="302"/>
      <c r="C5" s="302"/>
      <c r="D5" s="303"/>
      <c r="E5" s="295"/>
      <c r="F5" s="304"/>
      <c r="G5" s="305"/>
      <c r="H5" s="305"/>
      <c r="I5" s="305"/>
      <c r="J5" s="303"/>
      <c r="K5" s="303"/>
      <c r="L5" s="303"/>
      <c r="M5" s="303"/>
      <c r="N5" s="303"/>
      <c r="O5" s="302"/>
      <c r="P5" s="302"/>
      <c r="Q5" s="302"/>
      <c r="R5" s="303"/>
      <c r="S5" s="71"/>
    </row>
    <row r="6" spans="2:21" s="133" customFormat="1" x14ac:dyDescent="0.25">
      <c r="B6" s="306"/>
      <c r="C6" s="306"/>
      <c r="D6" s="302"/>
      <c r="E6" s="297"/>
      <c r="F6" s="302"/>
      <c r="G6" s="329"/>
      <c r="H6" s="329"/>
      <c r="I6" s="329"/>
      <c r="J6" s="329"/>
      <c r="K6" s="329"/>
      <c r="L6" s="329"/>
      <c r="M6" s="329"/>
      <c r="N6" s="329"/>
      <c r="O6" s="330"/>
      <c r="P6" s="330"/>
      <c r="Q6" s="330"/>
      <c r="R6" s="329"/>
      <c r="S6" s="73"/>
    </row>
    <row r="7" spans="2:21" s="133" customFormat="1" ht="13.5" customHeight="1" thickBot="1" x14ac:dyDescent="0.3">
      <c r="B7" s="307"/>
      <c r="C7" s="307"/>
      <c r="D7" s="308"/>
      <c r="E7" s="310">
        <v>2024</v>
      </c>
      <c r="F7" s="308"/>
      <c r="G7" s="310">
        <v>2022</v>
      </c>
      <c r="H7" s="310">
        <v>2023</v>
      </c>
      <c r="I7" s="310">
        <v>2025</v>
      </c>
      <c r="J7" s="311"/>
      <c r="K7" s="310">
        <v>2022</v>
      </c>
      <c r="L7" s="310">
        <v>2023</v>
      </c>
      <c r="M7" s="310">
        <v>2025</v>
      </c>
      <c r="N7" s="311"/>
      <c r="O7" s="310">
        <v>2022</v>
      </c>
      <c r="P7" s="310">
        <v>2023</v>
      </c>
      <c r="Q7" s="310">
        <v>2025</v>
      </c>
      <c r="R7" s="311"/>
      <c r="S7" s="142"/>
    </row>
    <row r="8" spans="2:21" s="134" customFormat="1" ht="21" customHeight="1" x14ac:dyDescent="0.25">
      <c r="B8" s="27" t="s">
        <v>60</v>
      </c>
      <c r="C8" s="27"/>
      <c r="D8" s="47"/>
      <c r="E8" s="54">
        <v>34058.699999999997</v>
      </c>
      <c r="F8" s="54">
        <v>0</v>
      </c>
      <c r="G8" s="54">
        <f t="shared" ref="G8:H8" si="0">SUM(G9:G24)</f>
        <v>52852</v>
      </c>
      <c r="H8" s="54">
        <f t="shared" si="0"/>
        <v>65415</v>
      </c>
      <c r="I8" s="54">
        <f>SUM(I9:I24)</f>
        <v>82084</v>
      </c>
      <c r="J8" s="54">
        <v>0</v>
      </c>
      <c r="K8" s="177">
        <f t="shared" ref="K8:L8" si="1">SUM(K9:K24)</f>
        <v>133726</v>
      </c>
      <c r="L8" s="177">
        <f t="shared" si="1"/>
        <v>171386</v>
      </c>
      <c r="M8" s="177">
        <f>SUM(M9:M24)</f>
        <v>241379</v>
      </c>
      <c r="N8" s="54">
        <v>0</v>
      </c>
      <c r="O8" s="177">
        <f t="shared" ref="O8:P8" si="2">SUM(O9:O24)</f>
        <v>1929894.1635062499</v>
      </c>
      <c r="P8" s="177">
        <f t="shared" si="2"/>
        <v>1975071.76687802</v>
      </c>
      <c r="Q8" s="177">
        <v>2609453.364252808</v>
      </c>
      <c r="R8" s="54">
        <v>0</v>
      </c>
      <c r="S8" s="55"/>
      <c r="U8" s="143"/>
    </row>
    <row r="9" spans="2:21" s="10" customFormat="1" ht="21" customHeight="1" x14ac:dyDescent="0.25">
      <c r="B9" s="6" t="s">
        <v>0</v>
      </c>
      <c r="C9" s="170">
        <v>1</v>
      </c>
      <c r="D9" s="12"/>
      <c r="E9" s="50">
        <v>4186.3</v>
      </c>
      <c r="F9" s="50">
        <v>0</v>
      </c>
      <c r="G9" s="50">
        <v>7449</v>
      </c>
      <c r="H9" s="50">
        <v>10868</v>
      </c>
      <c r="I9" s="49">
        <f>'Jadual 2.1'!J9</f>
        <v>11202</v>
      </c>
      <c r="J9" s="50">
        <v>0</v>
      </c>
      <c r="K9" s="50">
        <v>20326</v>
      </c>
      <c r="L9" s="50">
        <v>30159</v>
      </c>
      <c r="M9" s="49">
        <f>'Jadual 2.1'!N9</f>
        <v>37415</v>
      </c>
      <c r="N9" s="50">
        <v>0</v>
      </c>
      <c r="O9" s="50">
        <v>257446.55529665601</v>
      </c>
      <c r="P9" s="50">
        <v>313477.4875677143</v>
      </c>
      <c r="Q9" s="49">
        <v>331509.02748891985</v>
      </c>
      <c r="R9" s="50">
        <v>0</v>
      </c>
      <c r="S9" s="21"/>
      <c r="U9" s="144"/>
    </row>
    <row r="10" spans="2:21" s="10" customFormat="1" ht="21" customHeight="1" x14ac:dyDescent="0.25">
      <c r="B10" s="6" t="s">
        <v>109</v>
      </c>
      <c r="C10" s="170">
        <v>2</v>
      </c>
      <c r="D10" s="91"/>
      <c r="E10" s="92">
        <v>2217.6</v>
      </c>
      <c r="F10" s="92">
        <v>0</v>
      </c>
      <c r="G10" s="92">
        <v>3114</v>
      </c>
      <c r="H10" s="92">
        <v>5238</v>
      </c>
      <c r="I10" s="49">
        <f>'Jadual 2.1'!J21</f>
        <v>7847</v>
      </c>
      <c r="J10" s="92">
        <v>0</v>
      </c>
      <c r="K10" s="92">
        <v>7455</v>
      </c>
      <c r="L10" s="92">
        <v>12385</v>
      </c>
      <c r="M10" s="49">
        <f>'Jadual 2.1'!N21</f>
        <v>20541</v>
      </c>
      <c r="N10" s="92">
        <v>0</v>
      </c>
      <c r="O10" s="92">
        <v>71457.487437566728</v>
      </c>
      <c r="P10" s="92">
        <v>101677.81153125742</v>
      </c>
      <c r="Q10" s="49">
        <v>164494.69126060602</v>
      </c>
      <c r="R10" s="92">
        <v>0</v>
      </c>
      <c r="S10" s="92"/>
      <c r="U10" s="144"/>
    </row>
    <row r="11" spans="2:21" s="10" customFormat="1" ht="21" customHeight="1" x14ac:dyDescent="0.25">
      <c r="B11" s="6" t="s">
        <v>7</v>
      </c>
      <c r="C11" s="170">
        <v>3</v>
      </c>
      <c r="D11" s="91"/>
      <c r="E11" s="92">
        <v>1888.5</v>
      </c>
      <c r="F11" s="92">
        <v>0</v>
      </c>
      <c r="G11" s="92">
        <v>2648</v>
      </c>
      <c r="H11" s="92">
        <v>3276</v>
      </c>
      <c r="I11" s="49">
        <f>'Jadual 2.1'!J35</f>
        <v>3277</v>
      </c>
      <c r="J11" s="92">
        <v>0</v>
      </c>
      <c r="K11" s="92">
        <v>7895</v>
      </c>
      <c r="L11" s="92">
        <v>8748</v>
      </c>
      <c r="M11" s="49">
        <f>'Jadual 2.1'!N35</f>
        <v>8931</v>
      </c>
      <c r="N11" s="92">
        <v>0</v>
      </c>
      <c r="O11" s="92">
        <v>76511.983379237936</v>
      </c>
      <c r="P11" s="92">
        <v>87374.951566021176</v>
      </c>
      <c r="Q11" s="49">
        <v>89358.146563944611</v>
      </c>
      <c r="R11" s="92">
        <v>0</v>
      </c>
      <c r="S11" s="92"/>
      <c r="U11" s="144"/>
    </row>
    <row r="12" spans="2:21" s="10" customFormat="1" ht="21" customHeight="1" x14ac:dyDescent="0.25">
      <c r="B12" s="6" t="s">
        <v>13</v>
      </c>
      <c r="C12" s="170">
        <v>4</v>
      </c>
      <c r="D12" s="91"/>
      <c r="E12" s="92">
        <v>1047</v>
      </c>
      <c r="F12" s="92">
        <v>0</v>
      </c>
      <c r="G12" s="92">
        <v>2401</v>
      </c>
      <c r="H12" s="92">
        <v>2356</v>
      </c>
      <c r="I12" s="49">
        <f>'Jadual 2.1 (2)'!J8</f>
        <v>3201</v>
      </c>
      <c r="J12" s="92">
        <v>0</v>
      </c>
      <c r="K12" s="92">
        <v>6024</v>
      </c>
      <c r="L12" s="92">
        <v>5910</v>
      </c>
      <c r="M12" s="49">
        <f>'Jadual 2.1 (2)'!N8</f>
        <v>10519</v>
      </c>
      <c r="N12" s="92">
        <v>0</v>
      </c>
      <c r="O12" s="92">
        <v>40404.36805303648</v>
      </c>
      <c r="P12" s="92">
        <v>33521.212802080569</v>
      </c>
      <c r="Q12" s="49">
        <v>52705.813045495284</v>
      </c>
      <c r="R12" s="92">
        <v>0</v>
      </c>
      <c r="S12" s="92"/>
      <c r="U12" s="144"/>
    </row>
    <row r="13" spans="2:21" s="10" customFormat="1" ht="21" customHeight="1" x14ac:dyDescent="0.25">
      <c r="B13" s="6" t="s">
        <v>17</v>
      </c>
      <c r="C13" s="170">
        <v>5</v>
      </c>
      <c r="D13" s="91"/>
      <c r="E13" s="92">
        <v>1240</v>
      </c>
      <c r="F13" s="92">
        <v>0</v>
      </c>
      <c r="G13" s="92">
        <v>2063</v>
      </c>
      <c r="H13" s="92">
        <v>2611</v>
      </c>
      <c r="I13" s="49">
        <f>'Jadual 2.1 (2)'!J13</f>
        <v>3606</v>
      </c>
      <c r="J13" s="92">
        <v>0</v>
      </c>
      <c r="K13" s="92">
        <v>4626</v>
      </c>
      <c r="L13" s="92">
        <v>6186</v>
      </c>
      <c r="M13" s="49">
        <f>'Jadual 2.1 (2)'!N13</f>
        <v>11246</v>
      </c>
      <c r="N13" s="92">
        <v>0</v>
      </c>
      <c r="O13" s="92">
        <v>51614.45271233868</v>
      </c>
      <c r="P13" s="92">
        <v>55602.288739003052</v>
      </c>
      <c r="Q13" s="49">
        <v>91325.188333333339</v>
      </c>
      <c r="R13" s="92">
        <v>0</v>
      </c>
      <c r="S13" s="92"/>
      <c r="U13" s="144"/>
    </row>
    <row r="14" spans="2:21" s="10" customFormat="1" ht="21" customHeight="1" x14ac:dyDescent="0.25">
      <c r="B14" s="6" t="s">
        <v>25</v>
      </c>
      <c r="C14" s="170">
        <v>6</v>
      </c>
      <c r="D14" s="91"/>
      <c r="E14" s="92">
        <v>1668.2</v>
      </c>
      <c r="F14" s="92">
        <v>0</v>
      </c>
      <c r="G14" s="92">
        <v>2416</v>
      </c>
      <c r="H14" s="92">
        <v>3599</v>
      </c>
      <c r="I14" s="49">
        <f>'Jadual 2.1 (2)'!J22</f>
        <v>4076</v>
      </c>
      <c r="J14" s="92">
        <v>0</v>
      </c>
      <c r="K14" s="92">
        <v>5969</v>
      </c>
      <c r="L14" s="92">
        <v>9075</v>
      </c>
      <c r="M14" s="49">
        <f>'Jadual 2.1 (2)'!N22</f>
        <v>11688</v>
      </c>
      <c r="N14" s="92">
        <v>0</v>
      </c>
      <c r="O14" s="92">
        <v>60887.424475054926</v>
      </c>
      <c r="P14" s="92">
        <v>79440.634386389924</v>
      </c>
      <c r="Q14" s="49">
        <v>96904.572757045098</v>
      </c>
      <c r="R14" s="92">
        <v>0</v>
      </c>
      <c r="S14" s="92"/>
      <c r="U14" s="144"/>
    </row>
    <row r="15" spans="2:21" s="10" customFormat="1" ht="21" customHeight="1" x14ac:dyDescent="0.25">
      <c r="B15" s="6" t="s">
        <v>127</v>
      </c>
      <c r="C15" s="170">
        <v>7</v>
      </c>
      <c r="D15" s="91"/>
      <c r="E15" s="92">
        <v>1800.5</v>
      </c>
      <c r="F15" s="92">
        <v>0</v>
      </c>
      <c r="G15" s="92">
        <v>3714</v>
      </c>
      <c r="H15" s="92">
        <v>4152</v>
      </c>
      <c r="I15" s="49">
        <f>'Jadual 2.1 (2)'!J35</f>
        <v>6084</v>
      </c>
      <c r="J15" s="92">
        <v>0</v>
      </c>
      <c r="K15" s="92">
        <v>8402</v>
      </c>
      <c r="L15" s="92">
        <v>10244</v>
      </c>
      <c r="M15" s="49">
        <f>'Jadual 2.1 (2)'!N35</f>
        <v>25515</v>
      </c>
      <c r="N15" s="92">
        <v>0</v>
      </c>
      <c r="O15" s="92">
        <v>115600.68508122314</v>
      </c>
      <c r="P15" s="92">
        <v>119678.14989329856</v>
      </c>
      <c r="Q15" s="49">
        <v>225455.51921454931</v>
      </c>
      <c r="R15" s="92">
        <v>0</v>
      </c>
      <c r="S15" s="92"/>
      <c r="U15" s="144"/>
    </row>
    <row r="16" spans="2:21" s="10" customFormat="1" ht="21" customHeight="1" x14ac:dyDescent="0.25">
      <c r="B16" s="6" t="s">
        <v>35</v>
      </c>
      <c r="C16" s="170">
        <v>8</v>
      </c>
      <c r="D16" s="91"/>
      <c r="E16" s="92">
        <v>2569.5</v>
      </c>
      <c r="F16" s="92">
        <v>0</v>
      </c>
      <c r="G16" s="92">
        <v>4212</v>
      </c>
      <c r="H16" s="92">
        <v>4710</v>
      </c>
      <c r="I16" s="49">
        <f>'Jadual 2.1 (3)'!J8</f>
        <v>5093</v>
      </c>
      <c r="J16" s="92">
        <v>0</v>
      </c>
      <c r="K16" s="92">
        <v>11126</v>
      </c>
      <c r="L16" s="92">
        <v>13997</v>
      </c>
      <c r="M16" s="49">
        <f>'Jadual 2.1 (3)'!N8</f>
        <v>18113</v>
      </c>
      <c r="N16" s="92">
        <v>0</v>
      </c>
      <c r="O16" s="92">
        <v>109494.81510332134</v>
      </c>
      <c r="P16" s="92">
        <v>111197.15659408346</v>
      </c>
      <c r="Q16" s="49">
        <v>148477.72333231944</v>
      </c>
      <c r="R16" s="92">
        <v>0</v>
      </c>
      <c r="S16" s="92"/>
      <c r="U16" s="144"/>
    </row>
    <row r="17" spans="2:21" s="10" customFormat="1" ht="21" customHeight="1" x14ac:dyDescent="0.25">
      <c r="B17" s="6" t="s">
        <v>205</v>
      </c>
      <c r="C17" s="170">
        <v>9</v>
      </c>
      <c r="D17" s="91"/>
      <c r="E17" s="92">
        <v>296.8</v>
      </c>
      <c r="F17" s="92">
        <v>0</v>
      </c>
      <c r="G17" s="92">
        <v>178</v>
      </c>
      <c r="H17" s="92">
        <v>166</v>
      </c>
      <c r="I17" s="49">
        <f>'Jadual 2.1 (3)'!J22</f>
        <v>620</v>
      </c>
      <c r="J17" s="92">
        <v>0</v>
      </c>
      <c r="K17" s="92">
        <v>595</v>
      </c>
      <c r="L17" s="92">
        <v>452</v>
      </c>
      <c r="M17" s="49">
        <f>'Jadual 2.1 (3)'!N22</f>
        <v>1693</v>
      </c>
      <c r="N17" s="92">
        <v>0</v>
      </c>
      <c r="O17" s="92">
        <v>4479.7485640939503</v>
      </c>
      <c r="P17" s="92">
        <v>3566.3453134920633</v>
      </c>
      <c r="Q17" s="49">
        <v>13648.67867142857</v>
      </c>
      <c r="R17" s="92">
        <v>0</v>
      </c>
      <c r="S17" s="92"/>
      <c r="U17" s="144"/>
    </row>
    <row r="18" spans="2:21" s="10" customFormat="1" ht="21" customHeight="1" x14ac:dyDescent="0.25">
      <c r="B18" s="6" t="s">
        <v>37</v>
      </c>
      <c r="C18" s="170">
        <v>10</v>
      </c>
      <c r="D18" s="91"/>
      <c r="E18" s="92">
        <v>7363.3</v>
      </c>
      <c r="F18" s="92">
        <v>0</v>
      </c>
      <c r="G18" s="92">
        <v>11000</v>
      </c>
      <c r="H18" s="92">
        <v>10489</v>
      </c>
      <c r="I18" s="49">
        <f>'Jadual 2.1 (3)'!J24</f>
        <v>13127</v>
      </c>
      <c r="J18" s="92">
        <v>0</v>
      </c>
      <c r="K18" s="92">
        <v>27078</v>
      </c>
      <c r="L18" s="92">
        <v>26655</v>
      </c>
      <c r="M18" s="49">
        <f>'Jadual 2.1 (3)'!N24</f>
        <v>32989</v>
      </c>
      <c r="N18" s="92">
        <v>0</v>
      </c>
      <c r="O18" s="92">
        <v>527355.91921277333</v>
      </c>
      <c r="P18" s="92">
        <v>451449.70589967066</v>
      </c>
      <c r="Q18" s="49">
        <v>558037.10851609963</v>
      </c>
      <c r="R18" s="92">
        <v>0</v>
      </c>
      <c r="S18" s="92"/>
      <c r="U18" s="144"/>
    </row>
    <row r="19" spans="2:21" s="10" customFormat="1" ht="21" customHeight="1" x14ac:dyDescent="0.25">
      <c r="B19" s="6" t="s">
        <v>44</v>
      </c>
      <c r="C19" s="170">
        <v>11</v>
      </c>
      <c r="D19" s="91"/>
      <c r="E19" s="92">
        <v>1232.2</v>
      </c>
      <c r="F19" s="92">
        <v>0</v>
      </c>
      <c r="G19" s="92">
        <v>3405</v>
      </c>
      <c r="H19" s="92">
        <v>4300</v>
      </c>
      <c r="I19" s="49">
        <f>'Jadual 2.1 (3)'!J35</f>
        <v>7893</v>
      </c>
      <c r="J19" s="92">
        <v>0</v>
      </c>
      <c r="K19" s="92">
        <v>9691</v>
      </c>
      <c r="L19" s="92">
        <v>11035</v>
      </c>
      <c r="M19" s="49">
        <f>'Jadual 2.1 (3)'!N35</f>
        <v>16477</v>
      </c>
      <c r="N19" s="92">
        <v>0</v>
      </c>
      <c r="O19" s="92">
        <v>99668.645018507435</v>
      </c>
      <c r="P19" s="92">
        <v>123318.12197784934</v>
      </c>
      <c r="Q19" s="49">
        <v>182182.34512092351</v>
      </c>
      <c r="R19" s="92">
        <v>0</v>
      </c>
      <c r="S19" s="92"/>
      <c r="U19" s="144"/>
    </row>
    <row r="20" spans="2:21" s="10" customFormat="1" ht="21" customHeight="1" x14ac:dyDescent="0.25">
      <c r="B20" s="6" t="s">
        <v>49</v>
      </c>
      <c r="C20" s="170">
        <v>12</v>
      </c>
      <c r="D20" s="91"/>
      <c r="E20" s="92">
        <v>3742.2</v>
      </c>
      <c r="F20" s="92">
        <v>0</v>
      </c>
      <c r="G20" s="92">
        <v>2591</v>
      </c>
      <c r="H20" s="92">
        <v>3872</v>
      </c>
      <c r="I20" s="270">
        <f>'Jadual 2.1 (4)'!J8</f>
        <v>4649</v>
      </c>
      <c r="J20" s="92">
        <v>0</v>
      </c>
      <c r="K20" s="92">
        <v>6698</v>
      </c>
      <c r="L20" s="92">
        <v>11097</v>
      </c>
      <c r="M20" s="49">
        <f>'Jadual 2.1 (4)'!N8</f>
        <v>11082</v>
      </c>
      <c r="N20" s="92">
        <v>0</v>
      </c>
      <c r="O20" s="92">
        <v>63077.495154321317</v>
      </c>
      <c r="P20" s="92">
        <v>75689.36956533647</v>
      </c>
      <c r="Q20" s="49">
        <v>105454.54557122603</v>
      </c>
      <c r="R20" s="92">
        <v>0</v>
      </c>
      <c r="S20" s="92"/>
      <c r="U20" s="144"/>
    </row>
    <row r="21" spans="2:21" s="10" customFormat="1" ht="21" customHeight="1" x14ac:dyDescent="0.25">
      <c r="B21" s="6" t="s">
        <v>56</v>
      </c>
      <c r="C21" s="170">
        <v>13</v>
      </c>
      <c r="D21" s="91"/>
      <c r="E21" s="92">
        <v>2518</v>
      </c>
      <c r="F21" s="92">
        <v>0</v>
      </c>
      <c r="G21" s="92">
        <v>2320</v>
      </c>
      <c r="H21" s="92">
        <v>5469</v>
      </c>
      <c r="I21" s="270">
        <f>'Jadual 2.1 (5)'!J8</f>
        <v>5336</v>
      </c>
      <c r="J21" s="92">
        <v>0</v>
      </c>
      <c r="K21" s="92">
        <v>6356</v>
      </c>
      <c r="L21" s="92">
        <v>14553</v>
      </c>
      <c r="M21" s="49">
        <f>'Jadual 2.1 (5)'!N8</f>
        <v>16999</v>
      </c>
      <c r="N21" s="92">
        <v>0</v>
      </c>
      <c r="O21" s="92">
        <v>75781.869360901939</v>
      </c>
      <c r="P21" s="92">
        <v>139691.91232209536</v>
      </c>
      <c r="Q21" s="49">
        <v>153111.65923406</v>
      </c>
      <c r="R21" s="92">
        <v>0</v>
      </c>
      <c r="S21" s="92"/>
      <c r="U21" s="144"/>
    </row>
    <row r="22" spans="2:21" s="10" customFormat="1" ht="21" customHeight="1" x14ac:dyDescent="0.25">
      <c r="B22" s="6" t="s">
        <v>58</v>
      </c>
      <c r="C22" s="170">
        <v>14</v>
      </c>
      <c r="D22" s="91"/>
      <c r="E22" s="92">
        <v>2067.5</v>
      </c>
      <c r="F22" s="92">
        <v>0</v>
      </c>
      <c r="G22" s="92">
        <v>4935</v>
      </c>
      <c r="H22" s="92">
        <v>3803</v>
      </c>
      <c r="I22" s="49">
        <f>'Jadual 2.1 (6)'!J27</f>
        <v>5201</v>
      </c>
      <c r="J22" s="92">
        <v>0</v>
      </c>
      <c r="K22" s="92">
        <v>10527</v>
      </c>
      <c r="L22" s="92">
        <v>9507</v>
      </c>
      <c r="M22" s="49">
        <f>'Jadual 2.1 (6)'!N27</f>
        <v>15528</v>
      </c>
      <c r="N22" s="92">
        <v>0</v>
      </c>
      <c r="O22" s="92">
        <v>359246.28354610555</v>
      </c>
      <c r="P22" s="92">
        <v>264275.92263153411</v>
      </c>
      <c r="Q22" s="49">
        <v>361914.72200000001</v>
      </c>
      <c r="R22" s="92">
        <v>0</v>
      </c>
      <c r="S22" s="92"/>
      <c r="U22" s="144"/>
    </row>
    <row r="23" spans="2:21" s="10" customFormat="1" ht="21" customHeight="1" x14ac:dyDescent="0.25">
      <c r="B23" s="6" t="s">
        <v>203</v>
      </c>
      <c r="C23" s="170">
        <v>15</v>
      </c>
      <c r="D23" s="91"/>
      <c r="E23" s="92">
        <v>100.8</v>
      </c>
      <c r="F23" s="92">
        <v>0</v>
      </c>
      <c r="G23" s="92">
        <v>132</v>
      </c>
      <c r="H23" s="92">
        <v>264</v>
      </c>
      <c r="I23" s="49">
        <f>'Jadual 2.1 (6)'!J29</f>
        <v>227</v>
      </c>
      <c r="J23" s="92">
        <v>0</v>
      </c>
      <c r="K23" s="92">
        <v>297</v>
      </c>
      <c r="L23" s="92">
        <v>758</v>
      </c>
      <c r="M23" s="49">
        <f>'Jadual 2.1 (6)'!N29</f>
        <v>735</v>
      </c>
      <c r="N23" s="92">
        <v>0</v>
      </c>
      <c r="O23" s="92">
        <v>2622.5279999999998</v>
      </c>
      <c r="P23" s="92">
        <v>4907.1764699999994</v>
      </c>
      <c r="Q23" s="49">
        <v>6535.8959999999997</v>
      </c>
      <c r="R23" s="92">
        <v>0</v>
      </c>
      <c r="S23" s="92"/>
      <c r="U23" s="144"/>
    </row>
    <row r="24" spans="2:21" s="10" customFormat="1" ht="21" customHeight="1" x14ac:dyDescent="0.25">
      <c r="B24" s="6" t="s">
        <v>204</v>
      </c>
      <c r="C24" s="170">
        <v>16</v>
      </c>
      <c r="D24" s="91"/>
      <c r="E24" s="92">
        <v>120.3</v>
      </c>
      <c r="F24" s="92">
        <v>0</v>
      </c>
      <c r="G24" s="92">
        <v>274</v>
      </c>
      <c r="H24" s="92">
        <v>242</v>
      </c>
      <c r="I24" s="49">
        <f>'Jadual 2.1 (6)'!J31</f>
        <v>645</v>
      </c>
      <c r="J24" s="92">
        <v>0</v>
      </c>
      <c r="K24" s="92">
        <v>661</v>
      </c>
      <c r="L24" s="92">
        <v>625</v>
      </c>
      <c r="M24" s="49">
        <f>'Jadual 2.1 (6)'!N31</f>
        <v>1908</v>
      </c>
      <c r="N24" s="92">
        <v>0</v>
      </c>
      <c r="O24" s="92">
        <v>14243.903111111109</v>
      </c>
      <c r="P24" s="92">
        <v>10203.519618193655</v>
      </c>
      <c r="Q24" s="49">
        <v>28337.72714285714</v>
      </c>
      <c r="R24" s="92">
        <v>0</v>
      </c>
      <c r="S24" s="92"/>
      <c r="U24" s="144"/>
    </row>
    <row r="25" spans="2:21" s="10" customFormat="1" ht="15" customHeight="1" thickBot="1" x14ac:dyDescent="0.3">
      <c r="B25" s="317"/>
      <c r="C25" s="317"/>
      <c r="D25" s="318"/>
      <c r="E25" s="333"/>
      <c r="F25" s="318"/>
      <c r="G25" s="318"/>
      <c r="H25" s="318"/>
      <c r="I25" s="318"/>
      <c r="J25" s="322"/>
      <c r="K25" s="322"/>
      <c r="L25" s="322"/>
      <c r="M25" s="322"/>
      <c r="N25" s="322"/>
      <c r="O25" s="322"/>
      <c r="P25" s="322"/>
      <c r="Q25" s="322"/>
      <c r="R25" s="322"/>
    </row>
    <row r="27" spans="2:21" x14ac:dyDescent="0.2">
      <c r="B27" s="69" t="s">
        <v>105</v>
      </c>
      <c r="C27" s="69"/>
    </row>
    <row r="28" spans="2:21" x14ac:dyDescent="0.2">
      <c r="B28" s="70" t="s">
        <v>206</v>
      </c>
      <c r="C28" s="70"/>
    </row>
    <row r="29" spans="2:21" x14ac:dyDescent="0.2">
      <c r="B29" s="69"/>
      <c r="C29" s="69"/>
    </row>
    <row r="30" spans="2:21" x14ac:dyDescent="0.2">
      <c r="B30" s="69" t="s">
        <v>424</v>
      </c>
      <c r="C30" s="69"/>
    </row>
    <row r="31" spans="2:21" x14ac:dyDescent="0.2">
      <c r="B31" s="70" t="s">
        <v>425</v>
      </c>
      <c r="C31" s="70"/>
    </row>
    <row r="32" spans="2:21" x14ac:dyDescent="0.2">
      <c r="B32" s="69" t="s">
        <v>207</v>
      </c>
      <c r="C32" s="69"/>
    </row>
    <row r="33" spans="2:3" x14ac:dyDescent="0.2">
      <c r="B33" s="70" t="s">
        <v>208</v>
      </c>
      <c r="C33" s="70"/>
    </row>
  </sheetData>
  <sheetProtection algorithmName="SHA-512" hashValue="JehoqDWSh7xDTSEXBgFe6Q/JUGzyMjW/QF3CAY3vgzHmss5o5gxAjoX4NepWjMW5zjumeFL957RNt7sDcj8Ayw==" saltValue="ZiaxWjENs5jmyGPZVVG7fQ==" spinCount="100000" sheet="1" objects="1" scenarios="1"/>
  <mergeCells count="5">
    <mergeCell ref="B1:S1"/>
    <mergeCell ref="B2:S2"/>
    <mergeCell ref="G4:I4"/>
    <mergeCell ref="O4:Q4"/>
    <mergeCell ref="K4:M4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E55"/>
  <sheetViews>
    <sheetView view="pageBreakPreview" zoomScale="90" zoomScaleNormal="70" zoomScaleSheetLayoutView="90" workbookViewId="0">
      <selection activeCell="W35" sqref="W35"/>
    </sheetView>
  </sheetViews>
  <sheetFormatPr defaultColWidth="9.42578125" defaultRowHeight="12.75" x14ac:dyDescent="0.2"/>
  <cols>
    <col min="1" max="1" width="6.5703125" style="94" customWidth="1"/>
    <col min="2" max="2" width="2" style="94" customWidth="1"/>
    <col min="3" max="3" width="27.5703125" style="94" customWidth="1"/>
    <col min="4" max="4" width="13.5703125" style="94" hidden="1" customWidth="1"/>
    <col min="5" max="5" width="2" style="94" customWidth="1"/>
    <col min="6" max="6" width="19.5703125" style="146" customWidth="1"/>
    <col min="7" max="7" width="2" style="94" customWidth="1"/>
    <col min="8" max="10" width="13.5703125" style="94" customWidth="1"/>
    <col min="11" max="11" width="2" style="94" customWidth="1"/>
    <col min="12" max="14" width="13.5703125" style="94" customWidth="1"/>
    <col min="15" max="15" width="2" style="94" customWidth="1"/>
    <col min="16" max="18" width="13.5703125" style="94" customWidth="1"/>
    <col min="19" max="20" width="2" style="94" customWidth="1"/>
    <col min="21" max="21" width="14.42578125" style="94" bestFit="1" customWidth="1"/>
    <col min="22" max="28" width="9.42578125" style="94"/>
    <col min="29" max="31" width="11.140625" style="94" bestFit="1" customWidth="1"/>
    <col min="32" max="16384" width="9.42578125" style="94"/>
  </cols>
  <sheetData>
    <row r="1" spans="2:31" ht="12" customHeight="1" x14ac:dyDescent="0.2">
      <c r="B1" s="336" t="s">
        <v>218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2:31" x14ac:dyDescent="0.2">
      <c r="B2" s="337" t="s">
        <v>225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</row>
    <row r="3" spans="2:31" ht="7.35" customHeight="1" thickBot="1" x14ac:dyDescent="0.25">
      <c r="B3" s="298"/>
      <c r="C3" s="298"/>
      <c r="E3" s="298"/>
      <c r="F3" s="299"/>
      <c r="G3" s="298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</row>
    <row r="4" spans="2:31" s="10" customFormat="1" ht="39.75" customHeight="1" x14ac:dyDescent="0.25">
      <c r="B4" s="324"/>
      <c r="C4" s="312" t="s">
        <v>73</v>
      </c>
      <c r="D4" s="313" t="s">
        <v>229</v>
      </c>
      <c r="E4" s="314"/>
      <c r="F4" s="313" t="s">
        <v>228</v>
      </c>
      <c r="G4" s="312"/>
      <c r="H4" s="338" t="s">
        <v>212</v>
      </c>
      <c r="I4" s="338"/>
      <c r="J4" s="338"/>
      <c r="K4" s="315"/>
      <c r="L4" s="340" t="s">
        <v>213</v>
      </c>
      <c r="M4" s="340"/>
      <c r="N4" s="340"/>
      <c r="O4" s="316"/>
      <c r="P4" s="339" t="s">
        <v>214</v>
      </c>
      <c r="Q4" s="339"/>
      <c r="R4" s="339"/>
      <c r="S4" s="325"/>
    </row>
    <row r="5" spans="2:31" s="10" customFormat="1" x14ac:dyDescent="0.25">
      <c r="B5" s="302"/>
      <c r="C5" s="302"/>
      <c r="D5" s="302"/>
      <c r="E5" s="303"/>
      <c r="F5" s="297"/>
      <c r="G5" s="303"/>
      <c r="H5" s="323"/>
      <c r="I5" s="323"/>
      <c r="J5" s="323"/>
      <c r="K5" s="303"/>
      <c r="L5" s="303"/>
      <c r="M5" s="303"/>
      <c r="N5" s="303"/>
      <c r="O5" s="303"/>
      <c r="P5" s="302"/>
      <c r="Q5" s="302"/>
      <c r="R5" s="302"/>
      <c r="S5" s="303"/>
    </row>
    <row r="6" spans="2:31" s="10" customFormat="1" x14ac:dyDescent="0.25">
      <c r="B6" s="302"/>
      <c r="C6" s="302"/>
      <c r="D6" s="302"/>
      <c r="E6" s="303"/>
      <c r="F6" s="297"/>
      <c r="G6" s="303"/>
      <c r="H6" s="323"/>
      <c r="I6" s="323"/>
      <c r="J6" s="323"/>
      <c r="K6" s="303"/>
      <c r="L6" s="303"/>
      <c r="M6" s="303"/>
      <c r="N6" s="303"/>
      <c r="O6" s="303"/>
      <c r="P6" s="302"/>
      <c r="Q6" s="302"/>
      <c r="R6" s="302"/>
      <c r="S6" s="303"/>
    </row>
    <row r="7" spans="2:31" s="133" customFormat="1" ht="17.25" customHeight="1" thickBot="1" x14ac:dyDescent="0.3">
      <c r="B7" s="308"/>
      <c r="C7" s="307"/>
      <c r="D7" s="307"/>
      <c r="E7" s="308"/>
      <c r="F7" s="309">
        <v>2024</v>
      </c>
      <c r="G7" s="308"/>
      <c r="H7" s="310">
        <v>2022</v>
      </c>
      <c r="I7" s="310">
        <v>2023</v>
      </c>
      <c r="J7" s="310">
        <v>2025</v>
      </c>
      <c r="K7" s="311"/>
      <c r="L7" s="310">
        <v>2022</v>
      </c>
      <c r="M7" s="310">
        <v>2023</v>
      </c>
      <c r="N7" s="310">
        <v>2025</v>
      </c>
      <c r="O7" s="311"/>
      <c r="P7" s="310">
        <v>2022</v>
      </c>
      <c r="Q7" s="310">
        <v>2023</v>
      </c>
      <c r="R7" s="310">
        <v>2025</v>
      </c>
      <c r="S7" s="311"/>
    </row>
    <row r="8" spans="2:31" s="10" customFormat="1" ht="15" customHeight="1" x14ac:dyDescent="0.25">
      <c r="B8" s="13"/>
      <c r="C8" s="13" t="s">
        <v>60</v>
      </c>
      <c r="D8" s="172"/>
      <c r="E8" s="8"/>
      <c r="F8" s="57">
        <v>34058.699999999997</v>
      </c>
      <c r="G8" s="58"/>
      <c r="H8" s="57">
        <v>52852</v>
      </c>
      <c r="I8" s="57">
        <v>65415</v>
      </c>
      <c r="J8" s="57">
        <f>'Jadual 2'!I8</f>
        <v>82084</v>
      </c>
      <c r="K8" s="57"/>
      <c r="L8" s="57">
        <v>133726</v>
      </c>
      <c r="M8" s="57">
        <v>171386</v>
      </c>
      <c r="N8" s="131">
        <f>'Jadual 2'!M8</f>
        <v>241379</v>
      </c>
      <c r="O8" s="57"/>
      <c r="P8" s="57">
        <v>1929894.1635062499</v>
      </c>
      <c r="Q8" s="57">
        <v>1975071.76687802</v>
      </c>
      <c r="R8" s="131">
        <v>2609453.364252808</v>
      </c>
      <c r="S8" s="57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</row>
    <row r="9" spans="2:31" s="10" customFormat="1" ht="15" customHeight="1" x14ac:dyDescent="0.25">
      <c r="B9" s="7"/>
      <c r="C9" s="159" t="s">
        <v>0</v>
      </c>
      <c r="D9" s="175">
        <v>1</v>
      </c>
      <c r="E9" s="48"/>
      <c r="F9" s="57">
        <v>4186.3</v>
      </c>
      <c r="G9" s="151"/>
      <c r="H9" s="57">
        <v>7449</v>
      </c>
      <c r="I9" s="57">
        <v>10868</v>
      </c>
      <c r="J9" s="57">
        <f>SUM(J10:J19)</f>
        <v>11202</v>
      </c>
      <c r="K9" s="57">
        <v>0</v>
      </c>
      <c r="L9" s="57">
        <v>20326</v>
      </c>
      <c r="M9" s="57">
        <v>30159</v>
      </c>
      <c r="N9" s="131">
        <f>SUM(N10:N19)</f>
        <v>37415</v>
      </c>
      <c r="O9" s="57"/>
      <c r="P9" s="57">
        <v>257446.55529665601</v>
      </c>
      <c r="Q9" s="57">
        <v>313477.4875677143</v>
      </c>
      <c r="R9" s="131">
        <v>331509.02748891985</v>
      </c>
      <c r="S9" s="57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</row>
    <row r="10" spans="2:31" ht="15" customHeight="1" x14ac:dyDescent="0.2">
      <c r="B10" s="95"/>
      <c r="C10" s="160" t="s">
        <v>1</v>
      </c>
      <c r="D10" s="170" t="s">
        <v>230</v>
      </c>
      <c r="E10" s="95"/>
      <c r="F10" s="20">
        <v>510.4</v>
      </c>
      <c r="G10" s="152"/>
      <c r="H10" s="49">
        <v>1218</v>
      </c>
      <c r="I10" s="49">
        <v>1302</v>
      </c>
      <c r="J10" s="49">
        <v>1090</v>
      </c>
      <c r="K10" s="49"/>
      <c r="L10" s="49">
        <v>2674</v>
      </c>
      <c r="M10" s="49">
        <v>3800</v>
      </c>
      <c r="N10" s="49">
        <v>3619</v>
      </c>
      <c r="O10" s="49"/>
      <c r="P10" s="49">
        <v>63021.854753120002</v>
      </c>
      <c r="Q10" s="49">
        <v>63500.481028646922</v>
      </c>
      <c r="R10" s="49">
        <v>31354.81</v>
      </c>
      <c r="S10" s="49"/>
      <c r="T10" s="136"/>
      <c r="U10" s="137"/>
    </row>
    <row r="11" spans="2:31" ht="15" customHeight="1" x14ac:dyDescent="0.2">
      <c r="B11" s="95"/>
      <c r="C11" s="161" t="s">
        <v>106</v>
      </c>
      <c r="D11" s="170" t="s">
        <v>231</v>
      </c>
      <c r="E11" s="100"/>
      <c r="F11" s="20">
        <v>1800</v>
      </c>
      <c r="G11" s="152"/>
      <c r="H11" s="49">
        <v>3028</v>
      </c>
      <c r="I11" s="49">
        <v>5138</v>
      </c>
      <c r="J11" s="49">
        <v>5214</v>
      </c>
      <c r="K11" s="49"/>
      <c r="L11" s="49">
        <v>8110</v>
      </c>
      <c r="M11" s="49">
        <v>14493</v>
      </c>
      <c r="N11" s="49">
        <v>21295</v>
      </c>
      <c r="O11" s="49"/>
      <c r="P11" s="49">
        <v>113555.38632399192</v>
      </c>
      <c r="Q11" s="49">
        <v>148263.73237588134</v>
      </c>
      <c r="R11" s="49">
        <v>162116.49733333333</v>
      </c>
      <c r="S11" s="49"/>
      <c r="T11" s="136"/>
      <c r="U11" s="137"/>
    </row>
    <row r="12" spans="2:31" ht="15" customHeight="1" x14ac:dyDescent="0.2">
      <c r="C12" s="161" t="s">
        <v>2</v>
      </c>
      <c r="D12" s="170" t="s">
        <v>232</v>
      </c>
      <c r="E12" s="100"/>
      <c r="F12" s="20">
        <v>333.8</v>
      </c>
      <c r="G12" s="152"/>
      <c r="H12" s="49">
        <v>1028</v>
      </c>
      <c r="I12" s="49">
        <v>1134</v>
      </c>
      <c r="J12" s="49">
        <v>837</v>
      </c>
      <c r="K12" s="21"/>
      <c r="L12" s="49">
        <v>2808</v>
      </c>
      <c r="M12" s="49">
        <v>3013</v>
      </c>
      <c r="N12" s="49">
        <v>2126</v>
      </c>
      <c r="O12" s="49"/>
      <c r="P12" s="49">
        <v>25757.85330952561</v>
      </c>
      <c r="Q12" s="49">
        <v>19788.513080889075</v>
      </c>
      <c r="R12" s="49">
        <v>24934.447224642856</v>
      </c>
      <c r="S12" s="49"/>
      <c r="T12" s="136"/>
      <c r="U12" s="137"/>
    </row>
    <row r="13" spans="2:31" ht="15" customHeight="1" x14ac:dyDescent="0.2">
      <c r="C13" s="162" t="s">
        <v>3</v>
      </c>
      <c r="D13" s="170" t="s">
        <v>233</v>
      </c>
      <c r="F13" s="20">
        <v>233.8</v>
      </c>
      <c r="G13" s="153"/>
      <c r="H13" s="49">
        <v>307</v>
      </c>
      <c r="I13" s="49">
        <v>548</v>
      </c>
      <c r="J13" s="49">
        <v>878</v>
      </c>
      <c r="K13" s="21"/>
      <c r="L13" s="49">
        <v>946</v>
      </c>
      <c r="M13" s="49">
        <v>1388</v>
      </c>
      <c r="N13" s="49">
        <v>2756</v>
      </c>
      <c r="O13" s="49"/>
      <c r="P13" s="49">
        <v>9221.4405476635457</v>
      </c>
      <c r="Q13" s="49">
        <v>12261.423541006814</v>
      </c>
      <c r="R13" s="49">
        <v>25369.102727272726</v>
      </c>
      <c r="S13" s="49"/>
      <c r="T13" s="136"/>
      <c r="U13" s="137"/>
    </row>
    <row r="14" spans="2:31" ht="15" customHeight="1" x14ac:dyDescent="0.2">
      <c r="C14" s="162" t="s">
        <v>4</v>
      </c>
      <c r="D14" s="170" t="s">
        <v>235</v>
      </c>
      <c r="F14" s="20">
        <v>81.099999999999994</v>
      </c>
      <c r="G14" s="153"/>
      <c r="H14" s="49">
        <v>101</v>
      </c>
      <c r="I14" s="49">
        <v>130</v>
      </c>
      <c r="J14" s="49">
        <v>128</v>
      </c>
      <c r="K14" s="21"/>
      <c r="L14" s="49">
        <v>258</v>
      </c>
      <c r="M14" s="49">
        <v>392</v>
      </c>
      <c r="N14" s="49">
        <v>206</v>
      </c>
      <c r="O14" s="49"/>
      <c r="P14" s="49">
        <v>1939.0593539370666</v>
      </c>
      <c r="Q14" s="49">
        <v>2221.4121153040569</v>
      </c>
      <c r="R14" s="49">
        <v>3530.4839999999999</v>
      </c>
      <c r="S14" s="49"/>
      <c r="T14" s="136"/>
      <c r="U14" s="137"/>
    </row>
    <row r="15" spans="2:31" ht="15" customHeight="1" x14ac:dyDescent="0.2">
      <c r="C15" s="162" t="s">
        <v>5</v>
      </c>
      <c r="D15" s="170" t="s">
        <v>236</v>
      </c>
      <c r="F15" s="20">
        <v>323.3</v>
      </c>
      <c r="G15" s="153"/>
      <c r="H15" s="49">
        <v>469</v>
      </c>
      <c r="I15" s="49">
        <v>537</v>
      </c>
      <c r="J15" s="49">
        <v>689</v>
      </c>
      <c r="K15" s="21"/>
      <c r="L15" s="49">
        <v>1323</v>
      </c>
      <c r="M15" s="49">
        <v>1396</v>
      </c>
      <c r="N15" s="49">
        <v>1775</v>
      </c>
      <c r="O15" s="49"/>
      <c r="P15" s="49">
        <v>10100.287087557484</v>
      </c>
      <c r="Q15" s="49">
        <v>13433.444262890322</v>
      </c>
      <c r="R15" s="49">
        <v>19940.294999999998</v>
      </c>
      <c r="S15" s="49"/>
      <c r="T15" s="136"/>
      <c r="U15" s="137"/>
    </row>
    <row r="16" spans="2:31" ht="15" customHeight="1" x14ac:dyDescent="0.2">
      <c r="C16" s="162" t="s">
        <v>108</v>
      </c>
      <c r="D16" s="170" t="s">
        <v>237</v>
      </c>
      <c r="F16" s="20">
        <v>177.9</v>
      </c>
      <c r="G16" s="153"/>
      <c r="H16" s="49">
        <v>120</v>
      </c>
      <c r="I16" s="49">
        <v>599</v>
      </c>
      <c r="J16" s="49">
        <v>587</v>
      </c>
      <c r="K16" s="21"/>
      <c r="L16" s="49">
        <v>368</v>
      </c>
      <c r="M16" s="49">
        <v>1473</v>
      </c>
      <c r="N16" s="49">
        <v>1518</v>
      </c>
      <c r="O16" s="49"/>
      <c r="P16" s="49">
        <v>2692.7085646933338</v>
      </c>
      <c r="Q16" s="49">
        <v>13085.361540951841</v>
      </c>
      <c r="R16" s="49">
        <v>16813.385999999999</v>
      </c>
      <c r="S16" s="49"/>
      <c r="T16" s="136"/>
      <c r="U16" s="137"/>
    </row>
    <row r="17" spans="2:21" ht="15" customHeight="1" x14ac:dyDescent="0.2">
      <c r="C17" s="162" t="s">
        <v>6</v>
      </c>
      <c r="D17" s="170" t="s">
        <v>238</v>
      </c>
      <c r="F17" s="20">
        <v>205.1</v>
      </c>
      <c r="G17" s="153"/>
      <c r="H17" s="49">
        <v>379</v>
      </c>
      <c r="I17" s="49">
        <v>221</v>
      </c>
      <c r="J17" s="49">
        <v>497</v>
      </c>
      <c r="K17" s="21"/>
      <c r="L17" s="49">
        <v>1646</v>
      </c>
      <c r="M17" s="49">
        <v>621</v>
      </c>
      <c r="N17" s="49">
        <v>1142</v>
      </c>
      <c r="O17" s="49"/>
      <c r="P17" s="49">
        <v>11833.084916674326</v>
      </c>
      <c r="Q17" s="49">
        <v>5401.132721373252</v>
      </c>
      <c r="R17" s="49">
        <v>14549.843000000001</v>
      </c>
      <c r="S17" s="49"/>
      <c r="T17" s="136"/>
    </row>
    <row r="18" spans="2:21" ht="15" customHeight="1" x14ac:dyDescent="0.2">
      <c r="C18" s="162" t="s">
        <v>107</v>
      </c>
      <c r="D18" s="170" t="s">
        <v>234</v>
      </c>
      <c r="F18" s="20">
        <v>351.4</v>
      </c>
      <c r="G18" s="153"/>
      <c r="H18" s="49">
        <v>661</v>
      </c>
      <c r="I18" s="49">
        <v>1143</v>
      </c>
      <c r="J18" s="49">
        <v>963</v>
      </c>
      <c r="K18" s="21"/>
      <c r="L18" s="49">
        <v>1913</v>
      </c>
      <c r="M18" s="49">
        <v>3335</v>
      </c>
      <c r="N18" s="49">
        <v>2224</v>
      </c>
      <c r="O18" s="49"/>
      <c r="P18" s="49">
        <v>17629.761084952184</v>
      </c>
      <c r="Q18" s="49">
        <v>34284.273567437434</v>
      </c>
      <c r="R18" s="49">
        <v>24518.486203670942</v>
      </c>
      <c r="S18" s="49"/>
      <c r="T18" s="136"/>
      <c r="U18" s="137"/>
    </row>
    <row r="19" spans="2:21" ht="15" customHeight="1" x14ac:dyDescent="0.2">
      <c r="C19" s="162" t="s">
        <v>67</v>
      </c>
      <c r="D19" s="170" t="s">
        <v>239</v>
      </c>
      <c r="F19" s="20">
        <v>169.5</v>
      </c>
      <c r="G19" s="153"/>
      <c r="H19" s="49">
        <v>138</v>
      </c>
      <c r="I19" s="49">
        <v>116</v>
      </c>
      <c r="J19" s="49">
        <v>319</v>
      </c>
      <c r="K19" s="21"/>
      <c r="L19" s="49">
        <v>280</v>
      </c>
      <c r="M19" s="49">
        <v>248</v>
      </c>
      <c r="N19" s="49">
        <v>754</v>
      </c>
      <c r="O19" s="49"/>
      <c r="P19" s="49">
        <v>1695.1193545405217</v>
      </c>
      <c r="Q19" s="49">
        <v>1237.7133333333336</v>
      </c>
      <c r="R19" s="49">
        <v>8381.6759999999995</v>
      </c>
      <c r="S19" s="49"/>
      <c r="T19" s="136"/>
      <c r="U19" s="137"/>
    </row>
    <row r="20" spans="2:21" s="10" customFormat="1" ht="7.5" customHeight="1" x14ac:dyDescent="0.25">
      <c r="D20" s="170" t="s">
        <v>240</v>
      </c>
      <c r="F20" s="21"/>
      <c r="G20" s="153"/>
      <c r="H20" s="21"/>
      <c r="I20" s="21"/>
      <c r="J20" s="141"/>
      <c r="K20" s="21"/>
      <c r="L20" s="21"/>
      <c r="M20" s="21"/>
      <c r="N20" s="91"/>
      <c r="O20" s="21"/>
      <c r="P20" s="21"/>
      <c r="Q20" s="21"/>
      <c r="R20" s="49"/>
      <c r="S20" s="21"/>
      <c r="T20" s="138"/>
      <c r="U20" s="139"/>
    </row>
    <row r="21" spans="2:21" s="10" customFormat="1" ht="15" customHeight="1" x14ac:dyDescent="0.25">
      <c r="B21" s="159"/>
      <c r="C21" s="159" t="s">
        <v>109</v>
      </c>
      <c r="D21" s="175">
        <v>2</v>
      </c>
      <c r="E21" s="48"/>
      <c r="F21" s="90">
        <v>2217.6</v>
      </c>
      <c r="G21" s="151"/>
      <c r="H21" s="90">
        <v>3114</v>
      </c>
      <c r="I21" s="90">
        <v>5238</v>
      </c>
      <c r="J21" s="57">
        <f>SUM(J22:J33)</f>
        <v>7847</v>
      </c>
      <c r="K21" s="90"/>
      <c r="L21" s="90">
        <v>7455</v>
      </c>
      <c r="M21" s="90">
        <v>12385</v>
      </c>
      <c r="N21" s="131">
        <f>SUM(N22:N33)</f>
        <v>20541</v>
      </c>
      <c r="O21" s="90"/>
      <c r="P21" s="90">
        <v>71457.487437566728</v>
      </c>
      <c r="Q21" s="90">
        <v>101677.81153125742</v>
      </c>
      <c r="R21" s="131">
        <v>164494.69126060602</v>
      </c>
      <c r="S21" s="90"/>
      <c r="T21" s="138"/>
      <c r="U21" s="139"/>
    </row>
    <row r="22" spans="2:21" s="10" customFormat="1" ht="15" customHeight="1" x14ac:dyDescent="0.25">
      <c r="C22" s="163" t="s">
        <v>110</v>
      </c>
      <c r="D22" s="170" t="s">
        <v>241</v>
      </c>
      <c r="F22" s="21">
        <v>148.1</v>
      </c>
      <c r="G22" s="153"/>
      <c r="H22" s="21">
        <v>250</v>
      </c>
      <c r="I22" s="21">
        <v>303</v>
      </c>
      <c r="J22" s="49">
        <v>519</v>
      </c>
      <c r="K22" s="21"/>
      <c r="L22" s="49">
        <v>666</v>
      </c>
      <c r="M22" s="49">
        <v>794</v>
      </c>
      <c r="N22" s="49">
        <v>1599</v>
      </c>
      <c r="O22" s="49"/>
      <c r="P22" s="49">
        <v>4746.9273085465466</v>
      </c>
      <c r="Q22" s="49">
        <v>5090.1682114224313</v>
      </c>
      <c r="R22" s="49">
        <v>20314.914363636362</v>
      </c>
      <c r="S22" s="49"/>
      <c r="T22" s="138"/>
      <c r="U22" s="139"/>
    </row>
    <row r="23" spans="2:21" s="10" customFormat="1" ht="15" customHeight="1" x14ac:dyDescent="0.25">
      <c r="C23" s="163" t="s">
        <v>111</v>
      </c>
      <c r="D23" s="170" t="s">
        <v>242</v>
      </c>
      <c r="F23" s="21">
        <v>45.6</v>
      </c>
      <c r="G23" s="153"/>
      <c r="H23" s="21">
        <v>158</v>
      </c>
      <c r="I23" s="21">
        <v>127</v>
      </c>
      <c r="J23" s="49">
        <v>358</v>
      </c>
      <c r="K23" s="21"/>
      <c r="L23" s="49">
        <v>353</v>
      </c>
      <c r="M23" s="49">
        <v>283</v>
      </c>
      <c r="N23" s="49">
        <v>1229</v>
      </c>
      <c r="O23" s="49"/>
      <c r="P23" s="49">
        <v>6315.8750643258118</v>
      </c>
      <c r="Q23" s="49">
        <v>1246.8979013636365</v>
      </c>
      <c r="R23" s="49">
        <v>8165.5725454545445</v>
      </c>
      <c r="S23" s="49"/>
      <c r="T23" s="138"/>
      <c r="U23" s="139"/>
    </row>
    <row r="24" spans="2:21" s="10" customFormat="1" ht="15" customHeight="1" x14ac:dyDescent="0.25">
      <c r="C24" s="163" t="s">
        <v>112</v>
      </c>
      <c r="D24" s="170" t="s">
        <v>243</v>
      </c>
      <c r="F24" s="21">
        <v>381.8</v>
      </c>
      <c r="G24" s="153"/>
      <c r="H24" s="21">
        <v>394</v>
      </c>
      <c r="I24" s="21">
        <v>1263</v>
      </c>
      <c r="J24" s="49">
        <v>1083</v>
      </c>
      <c r="K24" s="21"/>
      <c r="L24" s="49">
        <v>929</v>
      </c>
      <c r="M24" s="49">
        <v>2614</v>
      </c>
      <c r="N24" s="49">
        <v>3068</v>
      </c>
      <c r="O24" s="49"/>
      <c r="P24" s="49">
        <v>8692.0562522043947</v>
      </c>
      <c r="Q24" s="49">
        <v>23636.125516666671</v>
      </c>
      <c r="R24" s="49">
        <v>23926.5622</v>
      </c>
      <c r="S24" s="49"/>
      <c r="T24" s="138"/>
      <c r="U24" s="139"/>
    </row>
    <row r="25" spans="2:21" s="10" customFormat="1" ht="15" customHeight="1" x14ac:dyDescent="0.25">
      <c r="C25" s="163" t="s">
        <v>113</v>
      </c>
      <c r="D25" s="170" t="s">
        <v>244</v>
      </c>
      <c r="F25" s="21">
        <v>571.4</v>
      </c>
      <c r="G25" s="153"/>
      <c r="H25" s="21">
        <v>300</v>
      </c>
      <c r="I25" s="21">
        <v>701</v>
      </c>
      <c r="J25" s="49">
        <v>2207</v>
      </c>
      <c r="K25" s="21"/>
      <c r="L25" s="49">
        <v>759</v>
      </c>
      <c r="M25" s="49">
        <v>2094</v>
      </c>
      <c r="N25" s="49">
        <v>4908</v>
      </c>
      <c r="O25" s="49"/>
      <c r="P25" s="49">
        <v>6386.2598035778319</v>
      </c>
      <c r="Q25" s="49">
        <v>13396.205339986396</v>
      </c>
      <c r="R25" s="49">
        <v>49155.307999999997</v>
      </c>
      <c r="S25" s="49"/>
      <c r="T25" s="138"/>
      <c r="U25" s="139"/>
    </row>
    <row r="26" spans="2:21" s="10" customFormat="1" ht="15" customHeight="1" x14ac:dyDescent="0.25">
      <c r="C26" s="163" t="s">
        <v>114</v>
      </c>
      <c r="D26" s="170" t="s">
        <v>245</v>
      </c>
      <c r="F26" s="21">
        <v>253.4</v>
      </c>
      <c r="G26" s="153"/>
      <c r="H26" s="21">
        <v>595</v>
      </c>
      <c r="I26" s="21">
        <v>738</v>
      </c>
      <c r="J26" s="49">
        <v>974</v>
      </c>
      <c r="K26" s="21"/>
      <c r="L26" s="49">
        <v>1425</v>
      </c>
      <c r="M26" s="49">
        <v>1489</v>
      </c>
      <c r="N26" s="49">
        <v>2655</v>
      </c>
      <c r="O26" s="49"/>
      <c r="P26" s="49">
        <v>11997.022105119659</v>
      </c>
      <c r="Q26" s="49">
        <v>10084.354206719294</v>
      </c>
      <c r="R26" s="49">
        <v>20736.749</v>
      </c>
      <c r="S26" s="49"/>
      <c r="T26" s="138"/>
      <c r="U26" s="139"/>
    </row>
    <row r="27" spans="2:21" s="10" customFormat="1" ht="15" customHeight="1" x14ac:dyDescent="0.25">
      <c r="C27" s="163" t="s">
        <v>115</v>
      </c>
      <c r="D27" s="170" t="s">
        <v>246</v>
      </c>
      <c r="F27" s="21">
        <v>352.2</v>
      </c>
      <c r="G27" s="153"/>
      <c r="H27" s="21">
        <v>500</v>
      </c>
      <c r="I27" s="21">
        <v>847</v>
      </c>
      <c r="J27" s="49">
        <v>952</v>
      </c>
      <c r="K27" s="21"/>
      <c r="L27" s="49">
        <v>1174</v>
      </c>
      <c r="M27" s="49">
        <v>1868</v>
      </c>
      <c r="N27" s="49">
        <v>2325</v>
      </c>
      <c r="O27" s="49"/>
      <c r="P27" s="49">
        <v>13824.18787619238</v>
      </c>
      <c r="Q27" s="49">
        <v>19994.83043506886</v>
      </c>
      <c r="R27" s="49">
        <v>21492.137999999999</v>
      </c>
      <c r="S27" s="49"/>
      <c r="T27" s="138"/>
      <c r="U27" s="139"/>
    </row>
    <row r="28" spans="2:21" s="10" customFormat="1" ht="15" customHeight="1" x14ac:dyDescent="0.25">
      <c r="C28" s="163" t="s">
        <v>116</v>
      </c>
      <c r="D28" s="170" t="s">
        <v>247</v>
      </c>
      <c r="F28" s="21">
        <v>99.9</v>
      </c>
      <c r="G28" s="153"/>
      <c r="H28" s="21">
        <v>194</v>
      </c>
      <c r="I28" s="21">
        <v>277</v>
      </c>
      <c r="J28" s="49">
        <v>286</v>
      </c>
      <c r="K28" s="21"/>
      <c r="L28" s="49">
        <v>412</v>
      </c>
      <c r="M28" s="49">
        <v>618</v>
      </c>
      <c r="N28" s="49">
        <v>572</v>
      </c>
      <c r="O28" s="49"/>
      <c r="P28" s="49">
        <v>3182.3096988313723</v>
      </c>
      <c r="Q28" s="49">
        <v>4853.676073880777</v>
      </c>
      <c r="R28" s="49">
        <v>3400.8919999999998</v>
      </c>
      <c r="S28" s="49"/>
      <c r="T28" s="138"/>
      <c r="U28" s="139"/>
    </row>
    <row r="29" spans="2:21" s="10" customFormat="1" ht="15" customHeight="1" x14ac:dyDescent="0.25">
      <c r="C29" s="163" t="s">
        <v>117</v>
      </c>
      <c r="D29" s="170" t="s">
        <v>248</v>
      </c>
      <c r="F29" s="21">
        <v>67.7</v>
      </c>
      <c r="G29" s="153"/>
      <c r="H29" s="21">
        <v>151</v>
      </c>
      <c r="I29" s="21">
        <v>192</v>
      </c>
      <c r="J29" s="49">
        <v>422</v>
      </c>
      <c r="K29" s="21"/>
      <c r="L29" s="49">
        <v>312</v>
      </c>
      <c r="M29" s="49">
        <v>385</v>
      </c>
      <c r="N29" s="49">
        <v>1283</v>
      </c>
      <c r="O29" s="49"/>
      <c r="P29" s="49">
        <v>2327.6253328449457</v>
      </c>
      <c r="Q29" s="49">
        <v>3545.5418028571426</v>
      </c>
      <c r="R29" s="49">
        <v>5478.6469999999999</v>
      </c>
      <c r="S29" s="49"/>
      <c r="T29" s="138"/>
      <c r="U29" s="139"/>
    </row>
    <row r="30" spans="2:21" s="10" customFormat="1" ht="15" customHeight="1" x14ac:dyDescent="0.25">
      <c r="C30" s="163" t="s">
        <v>120</v>
      </c>
      <c r="D30" s="170" t="s">
        <v>251</v>
      </c>
      <c r="F30" s="21">
        <v>70.2</v>
      </c>
      <c r="G30" s="153"/>
      <c r="H30" s="21">
        <v>112</v>
      </c>
      <c r="I30" s="21">
        <v>120</v>
      </c>
      <c r="J30" s="49">
        <v>170</v>
      </c>
      <c r="K30" s="21"/>
      <c r="L30" s="49">
        <v>235</v>
      </c>
      <c r="M30" s="49">
        <v>419</v>
      </c>
      <c r="N30" s="49">
        <v>408</v>
      </c>
      <c r="O30" s="49"/>
      <c r="P30" s="49">
        <v>1858.6016698880003</v>
      </c>
      <c r="Q30" s="49">
        <v>2437.3256249999999</v>
      </c>
      <c r="R30" s="49">
        <v>1753.21</v>
      </c>
      <c r="S30" s="49"/>
      <c r="T30" s="138"/>
      <c r="U30" s="139"/>
    </row>
    <row r="31" spans="2:21" s="10" customFormat="1" ht="15" customHeight="1" x14ac:dyDescent="0.25">
      <c r="C31" s="163" t="s">
        <v>121</v>
      </c>
      <c r="D31" s="170" t="s">
        <v>252</v>
      </c>
      <c r="F31" s="21">
        <v>74.7</v>
      </c>
      <c r="G31" s="153"/>
      <c r="H31" s="21">
        <v>150</v>
      </c>
      <c r="I31" s="21">
        <v>205</v>
      </c>
      <c r="J31" s="49">
        <v>325</v>
      </c>
      <c r="K31" s="21"/>
      <c r="L31" s="49">
        <v>342</v>
      </c>
      <c r="M31" s="49">
        <v>393</v>
      </c>
      <c r="N31" s="49">
        <v>929</v>
      </c>
      <c r="O31" s="49"/>
      <c r="P31" s="49">
        <v>3478.2703630350406</v>
      </c>
      <c r="Q31" s="49">
        <v>4548.5864117902647</v>
      </c>
      <c r="R31" s="49">
        <v>3397.3003333333336</v>
      </c>
      <c r="S31" s="49"/>
      <c r="T31" s="138"/>
      <c r="U31" s="139"/>
    </row>
    <row r="32" spans="2:21" s="10" customFormat="1" ht="15" customHeight="1" x14ac:dyDescent="0.25">
      <c r="C32" s="163" t="s">
        <v>118</v>
      </c>
      <c r="D32" s="170" t="s">
        <v>249</v>
      </c>
      <c r="F32" s="21">
        <v>101.6</v>
      </c>
      <c r="G32" s="153"/>
      <c r="H32" s="21">
        <v>260</v>
      </c>
      <c r="I32" s="21">
        <v>415</v>
      </c>
      <c r="J32" s="49">
        <v>376</v>
      </c>
      <c r="K32" s="21"/>
      <c r="L32" s="49">
        <v>736</v>
      </c>
      <c r="M32" s="49">
        <v>1328</v>
      </c>
      <c r="N32" s="49">
        <v>1038</v>
      </c>
      <c r="O32" s="49"/>
      <c r="P32" s="49">
        <v>7361.7102963340703</v>
      </c>
      <c r="Q32" s="49">
        <v>11863.636256501952</v>
      </c>
      <c r="R32" s="49">
        <v>4610.4278181818181</v>
      </c>
      <c r="S32" s="49"/>
      <c r="T32" s="138"/>
      <c r="U32" s="139"/>
    </row>
    <row r="33" spans="2:21" s="10" customFormat="1" ht="15" customHeight="1" x14ac:dyDescent="0.25">
      <c r="C33" s="163" t="s">
        <v>119</v>
      </c>
      <c r="D33" s="170" t="s">
        <v>250</v>
      </c>
      <c r="F33" s="21">
        <v>51</v>
      </c>
      <c r="G33" s="153"/>
      <c r="H33" s="21">
        <v>50</v>
      </c>
      <c r="I33" s="21">
        <v>50</v>
      </c>
      <c r="J33" s="49">
        <v>175</v>
      </c>
      <c r="K33" s="21"/>
      <c r="L33" s="49">
        <v>112</v>
      </c>
      <c r="M33" s="49">
        <v>100</v>
      </c>
      <c r="N33" s="49">
        <v>527</v>
      </c>
      <c r="O33" s="49"/>
      <c r="P33" s="49">
        <v>1286.6416666666664</v>
      </c>
      <c r="Q33" s="49">
        <v>980.46375</v>
      </c>
      <c r="R33" s="49">
        <v>2062.9699999999998</v>
      </c>
      <c r="S33" s="49"/>
      <c r="T33" s="138"/>
      <c r="U33" s="139"/>
    </row>
    <row r="34" spans="2:21" s="10" customFormat="1" ht="7.5" customHeight="1" x14ac:dyDescent="0.25">
      <c r="D34" s="174"/>
      <c r="F34" s="21"/>
      <c r="G34" s="153"/>
      <c r="H34" s="21"/>
      <c r="I34" s="21"/>
      <c r="J34" s="91"/>
      <c r="K34" s="21"/>
      <c r="L34" s="21"/>
      <c r="M34" s="21"/>
      <c r="N34" s="91"/>
      <c r="O34" s="21"/>
      <c r="P34" s="21"/>
      <c r="Q34" s="21"/>
      <c r="R34" s="49"/>
      <c r="S34" s="21"/>
      <c r="T34" s="138"/>
      <c r="U34" s="139"/>
    </row>
    <row r="35" spans="2:21" s="10" customFormat="1" ht="15" customHeight="1" x14ac:dyDescent="0.25">
      <c r="B35" s="7"/>
      <c r="C35" s="159" t="s">
        <v>7</v>
      </c>
      <c r="D35" s="175">
        <v>3</v>
      </c>
      <c r="E35" s="48"/>
      <c r="F35" s="90">
        <v>1888.5</v>
      </c>
      <c r="G35" s="151"/>
      <c r="H35" s="90">
        <v>2648</v>
      </c>
      <c r="I35" s="90">
        <v>3276</v>
      </c>
      <c r="J35" s="57">
        <f>SUM(J36:J45)</f>
        <v>3277</v>
      </c>
      <c r="K35" s="90"/>
      <c r="L35" s="90">
        <v>7895</v>
      </c>
      <c r="M35" s="90">
        <v>8748</v>
      </c>
      <c r="N35" s="131">
        <f>SUM(N36:N45)</f>
        <v>8931</v>
      </c>
      <c r="O35" s="90"/>
      <c r="P35" s="90">
        <v>76511.983379237936</v>
      </c>
      <c r="Q35" s="90">
        <v>87374.951566021176</v>
      </c>
      <c r="R35" s="131">
        <v>89358.146563944611</v>
      </c>
      <c r="S35" s="90"/>
      <c r="T35" s="138"/>
      <c r="U35" s="59"/>
    </row>
    <row r="36" spans="2:21" s="10" customFormat="1" ht="15" customHeight="1" x14ac:dyDescent="0.25">
      <c r="C36" s="163" t="s">
        <v>82</v>
      </c>
      <c r="D36" s="174" t="s">
        <v>253</v>
      </c>
      <c r="F36" s="20">
        <v>165.5</v>
      </c>
      <c r="G36" s="153"/>
      <c r="H36" s="49">
        <v>107</v>
      </c>
      <c r="I36" s="49">
        <v>196</v>
      </c>
      <c r="J36" s="49">
        <v>155</v>
      </c>
      <c r="K36" s="21"/>
      <c r="L36" s="49">
        <v>260</v>
      </c>
      <c r="M36" s="49">
        <v>526</v>
      </c>
      <c r="N36" s="49">
        <v>354</v>
      </c>
      <c r="O36" s="49"/>
      <c r="P36" s="49">
        <v>1562.3009550186666</v>
      </c>
      <c r="Q36" s="49">
        <v>3084.5807964699097</v>
      </c>
      <c r="R36" s="49">
        <v>3902.2249999999999</v>
      </c>
      <c r="S36" s="49"/>
      <c r="T36" s="138"/>
      <c r="U36" s="139"/>
    </row>
    <row r="37" spans="2:21" s="10" customFormat="1" ht="15" customHeight="1" x14ac:dyDescent="0.25">
      <c r="C37" s="163" t="s">
        <v>123</v>
      </c>
      <c r="D37" s="174" t="s">
        <v>256</v>
      </c>
      <c r="F37" s="20">
        <v>583.79999999999995</v>
      </c>
      <c r="G37" s="153"/>
      <c r="H37" s="49">
        <v>1380</v>
      </c>
      <c r="I37" s="49">
        <v>1632</v>
      </c>
      <c r="J37" s="49">
        <v>1225</v>
      </c>
      <c r="K37" s="21"/>
      <c r="L37" s="49">
        <v>4031</v>
      </c>
      <c r="M37" s="49">
        <v>4338</v>
      </c>
      <c r="N37" s="49">
        <v>3614</v>
      </c>
      <c r="O37" s="49"/>
      <c r="P37" s="49">
        <v>42216.186425675573</v>
      </c>
      <c r="Q37" s="49">
        <v>48508.284672590104</v>
      </c>
      <c r="R37" s="49">
        <v>38742.267045285465</v>
      </c>
      <c r="S37" s="49"/>
      <c r="T37" s="138"/>
      <c r="U37" s="139"/>
    </row>
    <row r="38" spans="2:21" s="10" customFormat="1" ht="15" customHeight="1" x14ac:dyDescent="0.25">
      <c r="C38" s="163" t="s">
        <v>124</v>
      </c>
      <c r="D38" s="174" t="s">
        <v>258</v>
      </c>
      <c r="F38" s="20">
        <v>116.7</v>
      </c>
      <c r="G38" s="153"/>
      <c r="H38" s="49">
        <v>99</v>
      </c>
      <c r="I38" s="49">
        <v>146</v>
      </c>
      <c r="J38" s="49">
        <v>135</v>
      </c>
      <c r="K38" s="21"/>
      <c r="L38" s="49">
        <v>241</v>
      </c>
      <c r="M38" s="49">
        <v>392</v>
      </c>
      <c r="N38" s="49">
        <v>392</v>
      </c>
      <c r="O38" s="49"/>
      <c r="P38" s="49">
        <v>2383.7235000000001</v>
      </c>
      <c r="Q38" s="49">
        <v>2952.8005222222223</v>
      </c>
      <c r="R38" s="49">
        <v>3438.2024999999999</v>
      </c>
      <c r="S38" s="49"/>
      <c r="T38" s="138"/>
      <c r="U38" s="139"/>
    </row>
    <row r="39" spans="2:21" s="10" customFormat="1" ht="15" customHeight="1" x14ac:dyDescent="0.25">
      <c r="C39" s="163" t="s">
        <v>8</v>
      </c>
      <c r="D39" s="174" t="s">
        <v>259</v>
      </c>
      <c r="F39" s="20">
        <v>240.6</v>
      </c>
      <c r="G39" s="153"/>
      <c r="H39" s="49">
        <v>78</v>
      </c>
      <c r="I39" s="49">
        <v>147</v>
      </c>
      <c r="J39" s="49">
        <v>135</v>
      </c>
      <c r="K39" s="21"/>
      <c r="L39" s="49">
        <v>355</v>
      </c>
      <c r="M39" s="49">
        <v>428</v>
      </c>
      <c r="N39" s="49">
        <v>341</v>
      </c>
      <c r="O39" s="49"/>
      <c r="P39" s="49">
        <v>3032.1537286912003</v>
      </c>
      <c r="Q39" s="49">
        <v>3830.3511439200001</v>
      </c>
      <c r="R39" s="49">
        <v>3258.6950000000002</v>
      </c>
      <c r="S39" s="49"/>
      <c r="T39" s="138"/>
      <c r="U39" s="139"/>
    </row>
    <row r="40" spans="2:21" s="10" customFormat="1" ht="15" customHeight="1" x14ac:dyDescent="0.25">
      <c r="C40" s="163" t="s">
        <v>125</v>
      </c>
      <c r="D40" s="174" t="s">
        <v>260</v>
      </c>
      <c r="F40" s="20">
        <v>143</v>
      </c>
      <c r="G40" s="153"/>
      <c r="H40" s="49">
        <v>199</v>
      </c>
      <c r="I40" s="49">
        <v>255</v>
      </c>
      <c r="J40" s="49">
        <v>356</v>
      </c>
      <c r="K40" s="49"/>
      <c r="L40" s="49">
        <v>619</v>
      </c>
      <c r="M40" s="49">
        <v>686</v>
      </c>
      <c r="N40" s="49">
        <v>159</v>
      </c>
      <c r="O40" s="49"/>
      <c r="P40" s="49">
        <v>4499.1034147847622</v>
      </c>
      <c r="Q40" s="49">
        <v>5547.0492685777308</v>
      </c>
      <c r="R40" s="49">
        <v>1682.87625</v>
      </c>
      <c r="S40" s="49"/>
      <c r="T40" s="138"/>
      <c r="U40" s="139"/>
    </row>
    <row r="41" spans="2:21" s="10" customFormat="1" ht="15" customHeight="1" x14ac:dyDescent="0.25">
      <c r="C41" s="163" t="s">
        <v>209</v>
      </c>
      <c r="D41" s="174" t="s">
        <v>265</v>
      </c>
      <c r="F41" s="20">
        <v>158.4</v>
      </c>
      <c r="G41" s="153"/>
      <c r="H41" s="49">
        <v>290</v>
      </c>
      <c r="I41" s="49">
        <v>185</v>
      </c>
      <c r="J41" s="49">
        <v>495</v>
      </c>
      <c r="K41" s="21"/>
      <c r="L41" s="49">
        <v>935</v>
      </c>
      <c r="M41" s="49">
        <v>495</v>
      </c>
      <c r="N41" s="49">
        <v>1380</v>
      </c>
      <c r="O41" s="49"/>
      <c r="P41" s="49">
        <v>7383.7209077952011</v>
      </c>
      <c r="Q41" s="49">
        <v>4735.7520687777787</v>
      </c>
      <c r="R41" s="49">
        <v>12539.81</v>
      </c>
      <c r="S41" s="49"/>
      <c r="T41" s="138"/>
      <c r="U41" s="139"/>
    </row>
    <row r="42" spans="2:21" s="10" customFormat="1" ht="15" customHeight="1" x14ac:dyDescent="0.25">
      <c r="C42" s="163" t="s">
        <v>83</v>
      </c>
      <c r="D42" s="174" t="s">
        <v>261</v>
      </c>
      <c r="F42" s="20">
        <v>189.1</v>
      </c>
      <c r="G42" s="153"/>
      <c r="H42" s="49">
        <v>256</v>
      </c>
      <c r="I42" s="49">
        <v>220</v>
      </c>
      <c r="J42" s="49">
        <v>313</v>
      </c>
      <c r="K42" s="49"/>
      <c r="L42" s="49">
        <v>727</v>
      </c>
      <c r="M42" s="49">
        <v>592</v>
      </c>
      <c r="N42" s="49">
        <v>775</v>
      </c>
      <c r="O42" s="49"/>
      <c r="P42" s="49">
        <v>9570.6507628160016</v>
      </c>
      <c r="Q42" s="49">
        <v>8265.9233825995125</v>
      </c>
      <c r="R42" s="49">
        <v>8095.398156754386</v>
      </c>
      <c r="S42" s="49"/>
      <c r="T42" s="138"/>
      <c r="U42" s="139"/>
    </row>
    <row r="43" spans="2:21" s="10" customFormat="1" ht="15" customHeight="1" x14ac:dyDescent="0.25">
      <c r="C43" s="163" t="s">
        <v>9</v>
      </c>
      <c r="D43" s="174" t="s">
        <v>377</v>
      </c>
      <c r="F43" s="20">
        <v>110.5</v>
      </c>
      <c r="G43" s="153"/>
      <c r="H43" s="49">
        <v>59</v>
      </c>
      <c r="I43" s="49">
        <v>121</v>
      </c>
      <c r="J43" s="49">
        <v>120</v>
      </c>
      <c r="K43" s="49"/>
      <c r="L43" s="49">
        <v>219</v>
      </c>
      <c r="M43" s="49">
        <v>313</v>
      </c>
      <c r="N43" s="49">
        <v>420</v>
      </c>
      <c r="O43" s="49"/>
      <c r="P43" s="49">
        <v>1660.3583333333333</v>
      </c>
      <c r="Q43" s="49">
        <v>3360.6757179487181</v>
      </c>
      <c r="R43" s="49">
        <v>3306.72</v>
      </c>
      <c r="S43" s="49"/>
      <c r="T43" s="138"/>
      <c r="U43" s="139"/>
    </row>
    <row r="44" spans="2:21" s="10" customFormat="1" ht="15" customHeight="1" x14ac:dyDescent="0.25">
      <c r="C44" s="163" t="s">
        <v>11</v>
      </c>
      <c r="D44" s="174" t="s">
        <v>257</v>
      </c>
      <c r="F44" s="20">
        <v>111.8</v>
      </c>
      <c r="G44" s="153"/>
      <c r="H44" s="49">
        <v>123</v>
      </c>
      <c r="I44" s="49">
        <v>238</v>
      </c>
      <c r="J44" s="49">
        <v>135</v>
      </c>
      <c r="K44" s="21"/>
      <c r="L44" s="49">
        <v>345</v>
      </c>
      <c r="M44" s="49">
        <v>619</v>
      </c>
      <c r="N44" s="49">
        <v>662</v>
      </c>
      <c r="O44" s="49"/>
      <c r="P44" s="49">
        <v>2874.5258514624006</v>
      </c>
      <c r="Q44" s="49">
        <v>4341.5390325888002</v>
      </c>
      <c r="R44" s="49">
        <v>3355.6950000000002</v>
      </c>
      <c r="S44" s="49"/>
      <c r="T44" s="138"/>
      <c r="U44" s="139"/>
    </row>
    <row r="45" spans="2:21" s="10" customFormat="1" ht="15" customHeight="1" x14ac:dyDescent="0.25">
      <c r="C45" s="163" t="s">
        <v>10</v>
      </c>
      <c r="D45" s="174" t="s">
        <v>254</v>
      </c>
      <c r="F45" s="20">
        <v>57.8</v>
      </c>
      <c r="G45" s="153"/>
      <c r="H45" s="49">
        <v>57</v>
      </c>
      <c r="I45" s="49">
        <v>116</v>
      </c>
      <c r="J45" s="49">
        <v>208</v>
      </c>
      <c r="K45" s="21"/>
      <c r="L45" s="49">
        <v>163</v>
      </c>
      <c r="M45" s="49">
        <v>299</v>
      </c>
      <c r="N45" s="49">
        <v>834</v>
      </c>
      <c r="O45" s="49"/>
      <c r="P45" s="49">
        <v>1329.2594996608</v>
      </c>
      <c r="Q45" s="49">
        <v>2538.5814603264007</v>
      </c>
      <c r="R45" s="49">
        <v>11036.257611904763</v>
      </c>
      <c r="S45" s="49"/>
      <c r="T45" s="138"/>
      <c r="U45" s="139"/>
    </row>
    <row r="46" spans="2:21" s="10" customFormat="1" ht="15" customHeight="1" x14ac:dyDescent="0.25">
      <c r="C46" s="163" t="s">
        <v>122</v>
      </c>
      <c r="D46" s="174" t="s">
        <v>255</v>
      </c>
      <c r="F46" s="20">
        <v>11.3</v>
      </c>
      <c r="G46" s="153"/>
      <c r="H46" s="49">
        <v>0</v>
      </c>
      <c r="I46" s="49">
        <v>20</v>
      </c>
      <c r="J46" s="49">
        <v>0</v>
      </c>
      <c r="K46" s="21"/>
      <c r="L46" s="49">
        <v>0</v>
      </c>
      <c r="M46" s="49">
        <v>60</v>
      </c>
      <c r="N46" s="153">
        <v>0</v>
      </c>
      <c r="O46" s="49"/>
      <c r="P46" s="49">
        <v>0</v>
      </c>
      <c r="Q46" s="49">
        <v>209.4135</v>
      </c>
      <c r="R46" s="49">
        <v>0</v>
      </c>
      <c r="S46" s="49"/>
      <c r="T46" s="138"/>
      <c r="U46" s="139"/>
    </row>
    <row r="47" spans="2:21" ht="4.5" customHeight="1" thickBot="1" x14ac:dyDescent="0.25">
      <c r="B47" s="326"/>
      <c r="C47" s="326"/>
      <c r="D47" s="326"/>
      <c r="E47" s="326"/>
      <c r="F47" s="327"/>
      <c r="G47" s="326"/>
      <c r="H47" s="326"/>
      <c r="I47" s="326"/>
      <c r="J47" s="326"/>
      <c r="K47" s="326"/>
      <c r="L47" s="326"/>
      <c r="M47" s="326"/>
      <c r="N47" s="326"/>
      <c r="O47" s="326"/>
      <c r="P47" s="326"/>
      <c r="Q47" s="326"/>
      <c r="R47" s="326"/>
      <c r="S47" s="326"/>
      <c r="T47" s="138"/>
    </row>
    <row r="48" spans="2:21" x14ac:dyDescent="0.2">
      <c r="E48" s="146"/>
      <c r="F48" s="94"/>
    </row>
    <row r="49" spans="2:6" x14ac:dyDescent="0.2">
      <c r="B49" s="69" t="s">
        <v>105</v>
      </c>
      <c r="C49" s="69"/>
      <c r="E49" s="146"/>
      <c r="F49" s="94"/>
    </row>
    <row r="50" spans="2:6" x14ac:dyDescent="0.2">
      <c r="B50" s="70" t="s">
        <v>206</v>
      </c>
      <c r="C50" s="70"/>
      <c r="E50" s="146"/>
      <c r="F50" s="94"/>
    </row>
    <row r="51" spans="2:6" x14ac:dyDescent="0.2">
      <c r="B51" s="69"/>
      <c r="C51" s="69"/>
      <c r="E51" s="146"/>
      <c r="F51" s="94"/>
    </row>
    <row r="52" spans="2:6" x14ac:dyDescent="0.2">
      <c r="B52" s="69" t="s">
        <v>424</v>
      </c>
      <c r="C52" s="69"/>
      <c r="E52" s="146"/>
      <c r="F52" s="94"/>
    </row>
    <row r="53" spans="2:6" x14ac:dyDescent="0.2">
      <c r="B53" s="70" t="s">
        <v>425</v>
      </c>
      <c r="C53" s="70"/>
      <c r="E53" s="146"/>
      <c r="F53" s="94"/>
    </row>
    <row r="54" spans="2:6" x14ac:dyDescent="0.2">
      <c r="B54" s="69" t="s">
        <v>207</v>
      </c>
      <c r="C54" s="69"/>
      <c r="E54" s="146"/>
      <c r="F54" s="94"/>
    </row>
    <row r="55" spans="2:6" x14ac:dyDescent="0.2">
      <c r="B55" s="70" t="s">
        <v>208</v>
      </c>
      <c r="C55" s="70"/>
      <c r="E55" s="146"/>
      <c r="F55" s="94"/>
    </row>
  </sheetData>
  <sheetProtection algorithmName="SHA-512" hashValue="LkT0nDDrQFSrczDxliqMuDFup1ifRAMznBj8Gbe875+B74aZ6iLXSGdwRaskvh4eDnI/ktX4vlg7rY6dYL2u0w==" saltValue="HhIVbpg6Iu9Q9Jhyelw58w==" spinCount="100000" sheet="1" objects="1" scenarios="1"/>
  <mergeCells count="5">
    <mergeCell ref="B1:S1"/>
    <mergeCell ref="B2:S2"/>
    <mergeCell ref="H4:J4"/>
    <mergeCell ref="P4:R4"/>
    <mergeCell ref="L4:N4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29</vt:i4>
      </vt:variant>
    </vt:vector>
  </HeadingPairs>
  <TitlesOfParts>
    <vt:vector size="59" baseType="lpstr">
      <vt:lpstr>Jadual 1</vt:lpstr>
      <vt:lpstr>Jadual 1.1</vt:lpstr>
      <vt:lpstr>Jadual 1.1 (2)</vt:lpstr>
      <vt:lpstr>Jadual 1.1 (3)</vt:lpstr>
      <vt:lpstr>Jadual 1.1 (4)</vt:lpstr>
      <vt:lpstr>Jadual 1.1 (5)</vt:lpstr>
      <vt:lpstr>Jadual 1.1 (6)</vt:lpstr>
      <vt:lpstr>Jadual 2</vt:lpstr>
      <vt:lpstr>Jadual 2.1</vt:lpstr>
      <vt:lpstr>Jadual 2.1 (2)</vt:lpstr>
      <vt:lpstr>Jadual 2.1 (3)</vt:lpstr>
      <vt:lpstr>Jadual 2.1 (4)</vt:lpstr>
      <vt:lpstr>Jadual 2.1 (5)</vt:lpstr>
      <vt:lpstr>Jadual 2.1 (6)</vt:lpstr>
      <vt:lpstr>Daerah </vt:lpstr>
      <vt:lpstr>Jadual 3</vt:lpstr>
      <vt:lpstr>Jadual 3.1</vt:lpstr>
      <vt:lpstr>Jadual 3.1 (2)</vt:lpstr>
      <vt:lpstr>Jadual 3.1 (3)</vt:lpstr>
      <vt:lpstr>Jadual 3.1 (4)</vt:lpstr>
      <vt:lpstr>Jadual 3.1 (5)</vt:lpstr>
      <vt:lpstr>Jadual 3.1 (6)</vt:lpstr>
      <vt:lpstr>Jadual 3t</vt:lpstr>
      <vt:lpstr>Jadual 4</vt:lpstr>
      <vt:lpstr>Jadual 4 (2)</vt:lpstr>
      <vt:lpstr>Jadual 4 (3)</vt:lpstr>
      <vt:lpstr>Jadual 5</vt:lpstr>
      <vt:lpstr>Jadual 6</vt:lpstr>
      <vt:lpstr>Jadual 6 (2)</vt:lpstr>
      <vt:lpstr>Jadual 6 (3)</vt:lpstr>
      <vt:lpstr>'Jadual 1'!Print_Area</vt:lpstr>
      <vt:lpstr>'Jadual 1.1'!Print_Area</vt:lpstr>
      <vt:lpstr>'Jadual 1.1 (2)'!Print_Area</vt:lpstr>
      <vt:lpstr>'Jadual 1.1 (3)'!Print_Area</vt:lpstr>
      <vt:lpstr>'Jadual 1.1 (4)'!Print_Area</vt:lpstr>
      <vt:lpstr>'Jadual 1.1 (5)'!Print_Area</vt:lpstr>
      <vt:lpstr>'Jadual 1.1 (6)'!Print_Area</vt:lpstr>
      <vt:lpstr>'Jadual 2'!Print_Area</vt:lpstr>
      <vt:lpstr>'Jadual 2.1'!Print_Area</vt:lpstr>
      <vt:lpstr>'Jadual 2.1 (2)'!Print_Area</vt:lpstr>
      <vt:lpstr>'Jadual 2.1 (3)'!Print_Area</vt:lpstr>
      <vt:lpstr>'Jadual 2.1 (4)'!Print_Area</vt:lpstr>
      <vt:lpstr>'Jadual 2.1 (5)'!Print_Area</vt:lpstr>
      <vt:lpstr>'Jadual 2.1 (6)'!Print_Area</vt:lpstr>
      <vt:lpstr>'Jadual 3'!Print_Area</vt:lpstr>
      <vt:lpstr>'Jadual 3.1'!Print_Area</vt:lpstr>
      <vt:lpstr>'Jadual 3.1 (2)'!Print_Area</vt:lpstr>
      <vt:lpstr>'Jadual 3.1 (3)'!Print_Area</vt:lpstr>
      <vt:lpstr>'Jadual 3.1 (4)'!Print_Area</vt:lpstr>
      <vt:lpstr>'Jadual 3.1 (5)'!Print_Area</vt:lpstr>
      <vt:lpstr>'Jadual 3.1 (6)'!Print_Area</vt:lpstr>
      <vt:lpstr>'Jadual 3t'!Print_Area</vt:lpstr>
      <vt:lpstr>'Jadual 4'!Print_Area</vt:lpstr>
      <vt:lpstr>'Jadual 4 (2)'!Print_Area</vt:lpstr>
      <vt:lpstr>'Jadual 4 (3)'!Print_Area</vt:lpstr>
      <vt:lpstr>'Jadual 5'!Print_Area</vt:lpstr>
      <vt:lpstr>'Jadual 6'!Print_Area</vt:lpstr>
      <vt:lpstr>'Jadual 6 (2)'!Print_Area</vt:lpstr>
      <vt:lpstr>'Jadual 6 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Nor Najiha Ramlee</cp:lastModifiedBy>
  <cp:lastPrinted>2025-06-20T02:20:32Z</cp:lastPrinted>
  <dcterms:created xsi:type="dcterms:W3CDTF">2022-01-21T01:25:09Z</dcterms:created>
  <dcterms:modified xsi:type="dcterms:W3CDTF">2025-06-20T03:02:25Z</dcterms:modified>
</cp:coreProperties>
</file>